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Clackmannanshire\"/>
    </mc:Choice>
  </mc:AlternateContent>
  <xr:revisionPtr revIDLastSave="0" documentId="13_ncr:1_{079ADE68-BBFD-4AB2-8CA0-0E9F9993DCDB}" xr6:coauthVersionLast="47" xr6:coauthVersionMax="47" xr10:uidLastSave="{00000000-0000-0000-0000-000000000000}"/>
  <bookViews>
    <workbookView xWindow="-28920" yWindow="-30" windowWidth="29040" windowHeight="15840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4" l="1"/>
  <c r="Q54" i="4" s="1"/>
  <c r="V52" i="4"/>
  <c r="U52" i="4"/>
  <c r="P57" i="4"/>
  <c r="P58" i="4"/>
  <c r="Q52" i="4"/>
  <c r="R52" i="4"/>
  <c r="AB59" i="4"/>
  <c r="AA59" i="4"/>
  <c r="Z59" i="4"/>
  <c r="Y59" i="4"/>
  <c r="X59" i="4"/>
  <c r="W59" i="4"/>
  <c r="P59" i="4"/>
  <c r="Z58" i="4"/>
  <c r="AB58" i="4"/>
  <c r="AA58" i="4"/>
  <c r="Y58" i="4"/>
  <c r="X58" i="4"/>
  <c r="W58" i="4"/>
  <c r="AB57" i="4"/>
  <c r="AA57" i="4"/>
  <c r="Z57" i="4"/>
  <c r="Y57" i="4"/>
  <c r="X57" i="4"/>
  <c r="W57" i="4"/>
  <c r="Z56" i="4"/>
  <c r="AB56" i="4"/>
  <c r="AA56" i="4"/>
  <c r="Y56" i="4"/>
  <c r="X56" i="4"/>
  <c r="W56" i="4"/>
  <c r="P56" i="4"/>
  <c r="P55" i="4"/>
  <c r="AB55" i="4"/>
  <c r="AA55" i="4"/>
  <c r="Z55" i="4"/>
  <c r="Y55" i="4"/>
  <c r="X55" i="4"/>
  <c r="W55" i="4"/>
  <c r="AA54" i="4"/>
  <c r="Y54" i="4"/>
  <c r="P54" i="4"/>
  <c r="AB54" i="4"/>
  <c r="Z54" i="4"/>
  <c r="X54" i="4"/>
  <c r="W54" i="4"/>
  <c r="AB53" i="4"/>
  <c r="AA53" i="4"/>
  <c r="P53" i="4"/>
  <c r="Z53" i="4"/>
  <c r="Y53" i="4"/>
  <c r="X53" i="4"/>
  <c r="W53" i="4"/>
  <c r="X52" i="4"/>
  <c r="AB52" i="4"/>
  <c r="AA52" i="4"/>
  <c r="Z52" i="4"/>
  <c r="Y52" i="4"/>
  <c r="W52" i="4"/>
  <c r="T52" i="4"/>
  <c r="S52" i="4"/>
  <c r="AD48" i="2"/>
  <c r="AC48" i="2"/>
  <c r="AB48" i="2"/>
  <c r="AA48" i="2"/>
  <c r="Z48" i="2"/>
  <c r="Y48" i="2"/>
  <c r="X48" i="2"/>
  <c r="V48" i="2"/>
  <c r="U48" i="2"/>
  <c r="T48" i="2"/>
  <c r="S48" i="2"/>
  <c r="R48" i="2"/>
  <c r="Q48" i="2"/>
  <c r="P48" i="2"/>
  <c r="AD47" i="2"/>
  <c r="AC47" i="2"/>
  <c r="AB47" i="2"/>
  <c r="AA47" i="2"/>
  <c r="Z47" i="2"/>
  <c r="Y47" i="2"/>
  <c r="X47" i="2"/>
  <c r="W47" i="2"/>
  <c r="U47" i="2"/>
  <c r="T47" i="2"/>
  <c r="S47" i="2"/>
  <c r="R47" i="2"/>
  <c r="Q47" i="2"/>
  <c r="P47" i="2"/>
  <c r="AD46" i="2"/>
  <c r="AC46" i="2"/>
  <c r="AB46" i="2"/>
  <c r="AA46" i="2"/>
  <c r="Z46" i="2"/>
  <c r="Y46" i="2"/>
  <c r="X46" i="2"/>
  <c r="W46" i="2"/>
  <c r="V46" i="2"/>
  <c r="T46" i="2"/>
  <c r="S46" i="2"/>
  <c r="R46" i="2"/>
  <c r="Q46" i="2"/>
  <c r="P46" i="2"/>
  <c r="AD45" i="2"/>
  <c r="AC45" i="2"/>
  <c r="AB45" i="2"/>
  <c r="AA45" i="2"/>
  <c r="Z45" i="2"/>
  <c r="Y45" i="2"/>
  <c r="X45" i="2"/>
  <c r="W45" i="2"/>
  <c r="V45" i="2"/>
  <c r="U45" i="2"/>
  <c r="S45" i="2"/>
  <c r="R45" i="2"/>
  <c r="Q45" i="2"/>
  <c r="P45" i="2"/>
  <c r="AD44" i="2"/>
  <c r="AC44" i="2"/>
  <c r="AB44" i="2"/>
  <c r="AA44" i="2"/>
  <c r="Z44" i="2"/>
  <c r="Y44" i="2"/>
  <c r="X44" i="2"/>
  <c r="W44" i="2"/>
  <c r="V44" i="2"/>
  <c r="U44" i="2"/>
  <c r="T44" i="2"/>
  <c r="R44" i="2"/>
  <c r="Q44" i="2"/>
  <c r="P44" i="2"/>
  <c r="AD43" i="2"/>
  <c r="AC43" i="2"/>
  <c r="AB43" i="2"/>
  <c r="AA43" i="2"/>
  <c r="Z43" i="2"/>
  <c r="Y43" i="2"/>
  <c r="X43" i="2"/>
  <c r="W43" i="2"/>
  <c r="V43" i="2"/>
  <c r="U43" i="2"/>
  <c r="T43" i="2"/>
  <c r="S43" i="2"/>
  <c r="Q43" i="2"/>
  <c r="P43" i="2"/>
  <c r="AC42" i="2"/>
  <c r="U42" i="2"/>
  <c r="AB42" i="2"/>
  <c r="AA42" i="2"/>
  <c r="Z42" i="2"/>
  <c r="Y42" i="2"/>
  <c r="X42" i="2"/>
  <c r="H42" i="2"/>
  <c r="W42" i="2" s="1"/>
  <c r="G42" i="2"/>
  <c r="V42" i="2" s="1"/>
  <c r="F42" i="2"/>
  <c r="E42" i="2"/>
  <c r="T42" i="2" s="1"/>
  <c r="D42" i="2"/>
  <c r="S42" i="2" s="1"/>
  <c r="C42" i="2"/>
  <c r="R42" i="2" s="1"/>
  <c r="S54" i="4" l="1"/>
  <c r="U54" i="4"/>
  <c r="V54" i="4"/>
  <c r="R54" i="4"/>
  <c r="T54" i="4"/>
  <c r="O55" i="4"/>
  <c r="O57" i="4"/>
  <c r="O59" i="4"/>
  <c r="O53" i="4"/>
  <c r="O56" i="4"/>
  <c r="O58" i="4"/>
  <c r="N66" i="1"/>
  <c r="L66" i="1"/>
  <c r="J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4" i="1"/>
  <c r="S63" i="1"/>
  <c r="S62" i="1"/>
  <c r="S61" i="1"/>
  <c r="S60" i="1"/>
  <c r="S59" i="1"/>
  <c r="S58" i="1"/>
  <c r="Z47" i="4"/>
  <c r="AB47" i="4"/>
  <c r="AA47" i="4"/>
  <c r="Y47" i="4"/>
  <c r="X47" i="4"/>
  <c r="W47" i="4"/>
  <c r="P47" i="4"/>
  <c r="Z46" i="4"/>
  <c r="AB46" i="4"/>
  <c r="AA46" i="4"/>
  <c r="Y46" i="4"/>
  <c r="X46" i="4"/>
  <c r="W46" i="4"/>
  <c r="P46" i="4"/>
  <c r="Z45" i="4"/>
  <c r="AB45" i="4"/>
  <c r="AA45" i="4"/>
  <c r="Y45" i="4"/>
  <c r="X45" i="4"/>
  <c r="W45" i="4"/>
  <c r="P45" i="4"/>
  <c r="Z44" i="4"/>
  <c r="W44" i="4"/>
  <c r="AB44" i="4"/>
  <c r="AA44" i="4"/>
  <c r="Y44" i="4"/>
  <c r="X44" i="4"/>
  <c r="P44" i="4"/>
  <c r="Z43" i="4"/>
  <c r="AB43" i="4"/>
  <c r="AA43" i="4"/>
  <c r="Y43" i="4"/>
  <c r="X43" i="4"/>
  <c r="W43" i="4"/>
  <c r="P43" i="4"/>
  <c r="P42" i="4"/>
  <c r="AB42" i="4"/>
  <c r="AA42" i="4"/>
  <c r="Z42" i="4"/>
  <c r="Y42" i="4"/>
  <c r="X42" i="4"/>
  <c r="W42" i="4"/>
  <c r="AA41" i="4"/>
  <c r="Y41" i="4"/>
  <c r="P41" i="4"/>
  <c r="AB41" i="4"/>
  <c r="Z41" i="4"/>
  <c r="X41" i="4"/>
  <c r="W41" i="4"/>
  <c r="O41" i="4"/>
  <c r="V41" i="4" s="1"/>
  <c r="AB40" i="4"/>
  <c r="P40" i="4"/>
  <c r="AA40" i="4"/>
  <c r="Z40" i="4"/>
  <c r="Y40" i="4"/>
  <c r="X40" i="4"/>
  <c r="W40" i="4"/>
  <c r="X39" i="4"/>
  <c r="V39" i="4"/>
  <c r="AB39" i="4"/>
  <c r="AA39" i="4"/>
  <c r="Z39" i="4"/>
  <c r="Y39" i="4"/>
  <c r="W39" i="4"/>
  <c r="U39" i="4"/>
  <c r="T39" i="4"/>
  <c r="S39" i="4"/>
  <c r="R39" i="4"/>
  <c r="Q39" i="4"/>
  <c r="AB34" i="4"/>
  <c r="AA34" i="4"/>
  <c r="Z34" i="4"/>
  <c r="Y34" i="4"/>
  <c r="X34" i="4"/>
  <c r="W34" i="4"/>
  <c r="V34" i="4"/>
  <c r="U34" i="4"/>
  <c r="P34" i="4"/>
  <c r="AB33" i="4"/>
  <c r="AA33" i="4"/>
  <c r="Z33" i="4"/>
  <c r="Y33" i="4"/>
  <c r="X33" i="4"/>
  <c r="W33" i="4"/>
  <c r="V33" i="4"/>
  <c r="U33" i="4"/>
  <c r="P33" i="4"/>
  <c r="AB32" i="4"/>
  <c r="AA32" i="4"/>
  <c r="Z32" i="4"/>
  <c r="Y32" i="4"/>
  <c r="X32" i="4"/>
  <c r="W32" i="4"/>
  <c r="V32" i="4"/>
  <c r="U32" i="4"/>
  <c r="P32" i="4"/>
  <c r="AB31" i="4"/>
  <c r="AA31" i="4"/>
  <c r="Z31" i="4"/>
  <c r="Y31" i="4"/>
  <c r="X31" i="4"/>
  <c r="W31" i="4"/>
  <c r="V31" i="4"/>
  <c r="U31" i="4"/>
  <c r="P31" i="4"/>
  <c r="P30" i="4"/>
  <c r="AB30" i="4"/>
  <c r="AA30" i="4"/>
  <c r="Z30" i="4"/>
  <c r="Y30" i="4"/>
  <c r="X30" i="4"/>
  <c r="W30" i="4"/>
  <c r="V30" i="4"/>
  <c r="U30" i="4"/>
  <c r="Y29" i="4"/>
  <c r="P29" i="4"/>
  <c r="AB29" i="4"/>
  <c r="AA29" i="4"/>
  <c r="Z29" i="4"/>
  <c r="X29" i="4"/>
  <c r="W29" i="4"/>
  <c r="V29" i="4"/>
  <c r="U29" i="4"/>
  <c r="S29" i="4"/>
  <c r="O29" i="4"/>
  <c r="T29" i="4" s="1"/>
  <c r="P28" i="4"/>
  <c r="AB28" i="4"/>
  <c r="AA28" i="4"/>
  <c r="Z28" i="4"/>
  <c r="Y28" i="4"/>
  <c r="X28" i="4"/>
  <c r="W28" i="4"/>
  <c r="V28" i="4"/>
  <c r="U28" i="4"/>
  <c r="AB27" i="4"/>
  <c r="AA27" i="4"/>
  <c r="Z27" i="4"/>
  <c r="Y27" i="4"/>
  <c r="X27" i="4"/>
  <c r="W27" i="4"/>
  <c r="V27" i="4"/>
  <c r="U27" i="4"/>
  <c r="T27" i="4"/>
  <c r="S27" i="4"/>
  <c r="R27" i="4"/>
  <c r="Q27" i="4"/>
  <c r="AD38" i="2"/>
  <c r="AC38" i="2"/>
  <c r="AB38" i="2"/>
  <c r="AA38" i="2"/>
  <c r="Z38" i="2"/>
  <c r="Y38" i="2"/>
  <c r="X38" i="2"/>
  <c r="V38" i="2"/>
  <c r="U38" i="2"/>
  <c r="T38" i="2"/>
  <c r="S38" i="2"/>
  <c r="R38" i="2"/>
  <c r="Q38" i="2"/>
  <c r="P38" i="2"/>
  <c r="AD37" i="2"/>
  <c r="AC37" i="2"/>
  <c r="AB37" i="2"/>
  <c r="AA37" i="2"/>
  <c r="Z37" i="2"/>
  <c r="Y37" i="2"/>
  <c r="X37" i="2"/>
  <c r="W37" i="2"/>
  <c r="U37" i="2"/>
  <c r="T37" i="2"/>
  <c r="S37" i="2"/>
  <c r="R37" i="2"/>
  <c r="Q37" i="2"/>
  <c r="P37" i="2"/>
  <c r="AD36" i="2"/>
  <c r="AC36" i="2"/>
  <c r="AB36" i="2"/>
  <c r="AA36" i="2"/>
  <c r="Z36" i="2"/>
  <c r="Y36" i="2"/>
  <c r="X36" i="2"/>
  <c r="W36" i="2"/>
  <c r="V36" i="2"/>
  <c r="T36" i="2"/>
  <c r="S36" i="2"/>
  <c r="R36" i="2"/>
  <c r="Q36" i="2"/>
  <c r="P36" i="2"/>
  <c r="AD35" i="2"/>
  <c r="AC35" i="2"/>
  <c r="AB35" i="2"/>
  <c r="AA35" i="2"/>
  <c r="Z35" i="2"/>
  <c r="Y35" i="2"/>
  <c r="X35" i="2"/>
  <c r="W35" i="2"/>
  <c r="V35" i="2"/>
  <c r="U35" i="2"/>
  <c r="S35" i="2"/>
  <c r="R35" i="2"/>
  <c r="Q35" i="2"/>
  <c r="P35" i="2"/>
  <c r="AD34" i="2"/>
  <c r="AC34" i="2"/>
  <c r="AB34" i="2"/>
  <c r="AA34" i="2"/>
  <c r="Z34" i="2"/>
  <c r="Y34" i="2"/>
  <c r="X34" i="2"/>
  <c r="W34" i="2"/>
  <c r="V34" i="2"/>
  <c r="U34" i="2"/>
  <c r="T34" i="2"/>
  <c r="R34" i="2"/>
  <c r="Q34" i="2"/>
  <c r="P34" i="2"/>
  <c r="AD33" i="2"/>
  <c r="AC33" i="2"/>
  <c r="AB33" i="2"/>
  <c r="AA33" i="2"/>
  <c r="Z33" i="2"/>
  <c r="Y33" i="2"/>
  <c r="X33" i="2"/>
  <c r="W33" i="2"/>
  <c r="V33" i="2"/>
  <c r="U33" i="2"/>
  <c r="T33" i="2"/>
  <c r="S33" i="2"/>
  <c r="Q33" i="2"/>
  <c r="P33" i="2"/>
  <c r="AC32" i="2"/>
  <c r="AB32" i="2"/>
  <c r="AA32" i="2"/>
  <c r="Z32" i="2"/>
  <c r="Y32" i="2"/>
  <c r="X32" i="2"/>
  <c r="H32" i="2"/>
  <c r="W32" i="2" s="1"/>
  <c r="G32" i="2"/>
  <c r="V32" i="2" s="1"/>
  <c r="F32" i="2"/>
  <c r="U32" i="2" s="1"/>
  <c r="E32" i="2"/>
  <c r="T32" i="2" s="1"/>
  <c r="D32" i="2"/>
  <c r="S32" i="2" s="1"/>
  <c r="C32" i="2"/>
  <c r="R32" i="2" s="1"/>
  <c r="R29" i="4" l="1"/>
  <c r="AC54" i="4"/>
  <c r="S53" i="4"/>
  <c r="V53" i="4"/>
  <c r="U53" i="4"/>
  <c r="T53" i="4"/>
  <c r="R53" i="4"/>
  <c r="Q53" i="4"/>
  <c r="V55" i="4"/>
  <c r="U55" i="4"/>
  <c r="T55" i="4"/>
  <c r="S55" i="4"/>
  <c r="R55" i="4"/>
  <c r="Q55" i="4"/>
  <c r="R57" i="4"/>
  <c r="Q57" i="4"/>
  <c r="S57" i="4"/>
  <c r="U57" i="4"/>
  <c r="V57" i="4"/>
  <c r="T57" i="4"/>
  <c r="V58" i="4"/>
  <c r="U58" i="4"/>
  <c r="R58" i="4"/>
  <c r="T58" i="4"/>
  <c r="S58" i="4"/>
  <c r="Q58" i="4"/>
  <c r="U59" i="4"/>
  <c r="V59" i="4"/>
  <c r="T59" i="4"/>
  <c r="S59" i="4"/>
  <c r="Q59" i="4"/>
  <c r="R59" i="4"/>
  <c r="V56" i="4"/>
  <c r="U56" i="4"/>
  <c r="R56" i="4"/>
  <c r="T56" i="4"/>
  <c r="S56" i="4"/>
  <c r="Q56" i="4"/>
  <c r="Q29" i="4"/>
  <c r="R41" i="4"/>
  <c r="T41" i="4"/>
  <c r="Q41" i="4"/>
  <c r="U41" i="4"/>
  <c r="S41" i="4"/>
  <c r="O42" i="4"/>
  <c r="O44" i="4"/>
  <c r="O46" i="4"/>
  <c r="O40" i="4"/>
  <c r="O43" i="4"/>
  <c r="O45" i="4"/>
  <c r="O47" i="4"/>
  <c r="O30" i="4"/>
  <c r="O32" i="4"/>
  <c r="O34" i="4"/>
  <c r="O28" i="4"/>
  <c r="O31" i="4"/>
  <c r="O33" i="4"/>
  <c r="AC53" i="4" l="1"/>
  <c r="AC29" i="4"/>
  <c r="T31" i="4"/>
  <c r="R31" i="4"/>
  <c r="Q31" i="4"/>
  <c r="S31" i="4"/>
  <c r="T34" i="4"/>
  <c r="R34" i="4"/>
  <c r="Q34" i="4"/>
  <c r="S34" i="4"/>
  <c r="T32" i="4"/>
  <c r="S32" i="4"/>
  <c r="Q32" i="4"/>
  <c r="R32" i="4"/>
  <c r="R33" i="4"/>
  <c r="Q33" i="4"/>
  <c r="T33" i="4"/>
  <c r="S33" i="4"/>
  <c r="T28" i="4"/>
  <c r="Q28" i="4"/>
  <c r="S28" i="4"/>
  <c r="R28" i="4"/>
  <c r="R30" i="4"/>
  <c r="T30" i="4"/>
  <c r="S30" i="4"/>
  <c r="Q30" i="4"/>
  <c r="AC30" i="4" s="1"/>
  <c r="AC41" i="4"/>
  <c r="AC58" i="4"/>
  <c r="AC57" i="4"/>
  <c r="AC55" i="4"/>
  <c r="AC59" i="4"/>
  <c r="AC56" i="4"/>
  <c r="R43" i="4"/>
  <c r="T43" i="4"/>
  <c r="S43" i="4"/>
  <c r="Q43" i="4"/>
  <c r="V43" i="4"/>
  <c r="U43" i="4"/>
  <c r="T46" i="4"/>
  <c r="V46" i="4"/>
  <c r="S46" i="4"/>
  <c r="R46" i="4"/>
  <c r="Q46" i="4"/>
  <c r="U46" i="4"/>
  <c r="T40" i="4"/>
  <c r="U40" i="4"/>
  <c r="S40" i="4"/>
  <c r="R40" i="4"/>
  <c r="Q40" i="4"/>
  <c r="V40" i="4"/>
  <c r="U44" i="4"/>
  <c r="T44" i="4"/>
  <c r="S44" i="4"/>
  <c r="V44" i="4"/>
  <c r="R44" i="4"/>
  <c r="Q44" i="4"/>
  <c r="Q42" i="4"/>
  <c r="S42" i="4"/>
  <c r="V42" i="4"/>
  <c r="U42" i="4"/>
  <c r="T42" i="4"/>
  <c r="R42" i="4"/>
  <c r="Q47" i="4"/>
  <c r="V47" i="4"/>
  <c r="U47" i="4"/>
  <c r="R47" i="4"/>
  <c r="T47" i="4"/>
  <c r="S47" i="4"/>
  <c r="Q45" i="4"/>
  <c r="V45" i="4"/>
  <c r="U45" i="4"/>
  <c r="T45" i="4"/>
  <c r="S45" i="4"/>
  <c r="R45" i="4"/>
  <c r="AC33" i="4" l="1"/>
  <c r="AC31" i="4"/>
  <c r="AC28" i="4"/>
  <c r="AC34" i="4"/>
  <c r="AC32" i="4"/>
  <c r="AC47" i="4"/>
  <c r="AC42" i="4"/>
  <c r="AC44" i="4"/>
  <c r="AC45" i="4"/>
  <c r="AC43" i="4"/>
  <c r="AC46" i="4"/>
  <c r="AC40" i="4"/>
  <c r="N53" i="1" l="1"/>
  <c r="L53" i="1"/>
  <c r="J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S51" i="1"/>
  <c r="S50" i="1"/>
  <c r="S49" i="1"/>
  <c r="S48" i="1"/>
  <c r="S47" i="1"/>
  <c r="S46" i="1"/>
  <c r="S45" i="1"/>
  <c r="AD28" i="2"/>
  <c r="AC28" i="2"/>
  <c r="AB28" i="2"/>
  <c r="AA28" i="2"/>
  <c r="Z28" i="2"/>
  <c r="Y28" i="2"/>
  <c r="X28" i="2"/>
  <c r="W28" i="2"/>
  <c r="V28" i="2"/>
  <c r="T28" i="2"/>
  <c r="S28" i="2"/>
  <c r="R28" i="2"/>
  <c r="Q28" i="2"/>
  <c r="P28" i="2"/>
  <c r="AD27" i="2"/>
  <c r="AC27" i="2"/>
  <c r="AB27" i="2"/>
  <c r="AA27" i="2"/>
  <c r="Z27" i="2"/>
  <c r="Y27" i="2"/>
  <c r="X27" i="2"/>
  <c r="W27" i="2"/>
  <c r="V27" i="2"/>
  <c r="U27" i="2"/>
  <c r="S27" i="2"/>
  <c r="R27" i="2"/>
  <c r="Q27" i="2"/>
  <c r="P27" i="2"/>
  <c r="AD26" i="2"/>
  <c r="AC26" i="2"/>
  <c r="AB26" i="2"/>
  <c r="AA26" i="2"/>
  <c r="Z26" i="2"/>
  <c r="Y26" i="2"/>
  <c r="X26" i="2"/>
  <c r="W26" i="2"/>
  <c r="V26" i="2"/>
  <c r="U26" i="2"/>
  <c r="T26" i="2"/>
  <c r="R26" i="2"/>
  <c r="Q26" i="2"/>
  <c r="P26" i="2"/>
  <c r="AD25" i="2"/>
  <c r="AC25" i="2"/>
  <c r="AB25" i="2"/>
  <c r="AA25" i="2"/>
  <c r="Z25" i="2"/>
  <c r="Y25" i="2"/>
  <c r="X25" i="2"/>
  <c r="W25" i="2"/>
  <c r="V25" i="2"/>
  <c r="U25" i="2"/>
  <c r="T25" i="2"/>
  <c r="S25" i="2"/>
  <c r="Q25" i="2"/>
  <c r="P25" i="2"/>
  <c r="AC24" i="2"/>
  <c r="AB24" i="2"/>
  <c r="AA24" i="2"/>
  <c r="Z24" i="2"/>
  <c r="Y24" i="2"/>
  <c r="X24" i="2"/>
  <c r="W24" i="2"/>
  <c r="V24" i="2"/>
  <c r="F24" i="2"/>
  <c r="U24" i="2" s="1"/>
  <c r="E24" i="2"/>
  <c r="T24" i="2" s="1"/>
  <c r="D24" i="2"/>
  <c r="S24" i="2" s="1"/>
  <c r="C24" i="2"/>
  <c r="R24" i="2" s="1"/>
  <c r="N40" i="1" l="1"/>
  <c r="L40" i="1"/>
  <c r="J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S36" i="1"/>
  <c r="S35" i="1"/>
  <c r="S34" i="1"/>
  <c r="S33" i="1"/>
  <c r="S32" i="1"/>
  <c r="AA22" i="4"/>
  <c r="Z22" i="4"/>
  <c r="X22" i="4"/>
  <c r="P22" i="4"/>
  <c r="O22" i="4"/>
  <c r="V22" i="4" s="1"/>
  <c r="AB22" i="4"/>
  <c r="Y22" i="4"/>
  <c r="AB21" i="4"/>
  <c r="AA21" i="4"/>
  <c r="Z21" i="4"/>
  <c r="Y21" i="4"/>
  <c r="X21" i="4"/>
  <c r="P21" i="4"/>
  <c r="AA20" i="4"/>
  <c r="Z20" i="4"/>
  <c r="X20" i="4"/>
  <c r="P20" i="4"/>
  <c r="O20" i="4"/>
  <c r="R20" i="4" s="1"/>
  <c r="AB20" i="4"/>
  <c r="Y20" i="4"/>
  <c r="U20" i="4"/>
  <c r="AB19" i="4"/>
  <c r="AA19" i="4"/>
  <c r="Z19" i="4"/>
  <c r="Y19" i="4"/>
  <c r="X19" i="4"/>
  <c r="P19" i="4"/>
  <c r="AA18" i="4"/>
  <c r="Z18" i="4"/>
  <c r="X18" i="4"/>
  <c r="P18" i="4"/>
  <c r="O18" i="4"/>
  <c r="V18" i="4" s="1"/>
  <c r="AB18" i="4"/>
  <c r="Y18" i="4"/>
  <c r="T18" i="4"/>
  <c r="AA17" i="4"/>
  <c r="Z17" i="4"/>
  <c r="P17" i="4"/>
  <c r="AB17" i="4"/>
  <c r="Y17" i="4"/>
  <c r="X17" i="4"/>
  <c r="O17" i="4"/>
  <c r="R17" i="4" s="1"/>
  <c r="X16" i="4"/>
  <c r="P16" i="4"/>
  <c r="AB16" i="4"/>
  <c r="AA16" i="4"/>
  <c r="Z16" i="4"/>
  <c r="Y16" i="4"/>
  <c r="Z15" i="4"/>
  <c r="X15" i="4"/>
  <c r="W15" i="4"/>
  <c r="U15" i="4"/>
  <c r="R15" i="4"/>
  <c r="AB15" i="4"/>
  <c r="AA15" i="4"/>
  <c r="Y15" i="4"/>
  <c r="V15" i="4"/>
  <c r="T15" i="4"/>
  <c r="S15" i="4"/>
  <c r="Q15" i="4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P20" i="2"/>
  <c r="AD19" i="2"/>
  <c r="AC19" i="2"/>
  <c r="AB19" i="2"/>
  <c r="AA19" i="2"/>
  <c r="Z19" i="2"/>
  <c r="Y19" i="2"/>
  <c r="X19" i="2"/>
  <c r="V19" i="2"/>
  <c r="U19" i="2"/>
  <c r="T19" i="2"/>
  <c r="S19" i="2"/>
  <c r="R19" i="2"/>
  <c r="Q19" i="2"/>
  <c r="P19" i="2"/>
  <c r="AD18" i="2"/>
  <c r="AC18" i="2"/>
  <c r="AB18" i="2"/>
  <c r="AA18" i="2"/>
  <c r="Z18" i="2"/>
  <c r="Y18" i="2"/>
  <c r="X18" i="2"/>
  <c r="W18" i="2"/>
  <c r="U18" i="2"/>
  <c r="T18" i="2"/>
  <c r="S18" i="2"/>
  <c r="R18" i="2"/>
  <c r="Q18" i="2"/>
  <c r="P18" i="2"/>
  <c r="AD17" i="2"/>
  <c r="AC17" i="2"/>
  <c r="AB17" i="2"/>
  <c r="AA17" i="2"/>
  <c r="Z17" i="2"/>
  <c r="Y17" i="2"/>
  <c r="X17" i="2"/>
  <c r="W17" i="2"/>
  <c r="V17" i="2"/>
  <c r="T17" i="2"/>
  <c r="S17" i="2"/>
  <c r="R17" i="2"/>
  <c r="Q17" i="2"/>
  <c r="P17" i="2"/>
  <c r="AD16" i="2"/>
  <c r="AC16" i="2"/>
  <c r="AB16" i="2"/>
  <c r="AA16" i="2"/>
  <c r="Z16" i="2"/>
  <c r="Y16" i="2"/>
  <c r="X16" i="2"/>
  <c r="W16" i="2"/>
  <c r="V16" i="2"/>
  <c r="U16" i="2"/>
  <c r="S16" i="2"/>
  <c r="R16" i="2"/>
  <c r="Q16" i="2"/>
  <c r="P16" i="2"/>
  <c r="AD15" i="2"/>
  <c r="AC15" i="2"/>
  <c r="AB15" i="2"/>
  <c r="AA15" i="2"/>
  <c r="Z15" i="2"/>
  <c r="Y15" i="2"/>
  <c r="X15" i="2"/>
  <c r="W15" i="2"/>
  <c r="V15" i="2"/>
  <c r="U15" i="2"/>
  <c r="T15" i="2"/>
  <c r="R15" i="2"/>
  <c r="Q15" i="2"/>
  <c r="P15" i="2"/>
  <c r="AD14" i="2"/>
  <c r="AC14" i="2"/>
  <c r="AB14" i="2"/>
  <c r="AA14" i="2"/>
  <c r="Z14" i="2"/>
  <c r="Y14" i="2"/>
  <c r="X14" i="2"/>
  <c r="W14" i="2"/>
  <c r="V14" i="2"/>
  <c r="U14" i="2"/>
  <c r="T14" i="2"/>
  <c r="S14" i="2"/>
  <c r="Q14" i="2"/>
  <c r="P14" i="2"/>
  <c r="AC13" i="2"/>
  <c r="AB13" i="2"/>
  <c r="AA13" i="2"/>
  <c r="Z13" i="2"/>
  <c r="Y13" i="2"/>
  <c r="I13" i="2"/>
  <c r="X13" i="2" s="1"/>
  <c r="H13" i="2"/>
  <c r="W13" i="2" s="1"/>
  <c r="G13" i="2"/>
  <c r="V13" i="2" s="1"/>
  <c r="F13" i="2"/>
  <c r="U13" i="2" s="1"/>
  <c r="E13" i="2"/>
  <c r="T13" i="2" s="1"/>
  <c r="D13" i="2"/>
  <c r="S13" i="2" s="1"/>
  <c r="C13" i="2"/>
  <c r="R13" i="2" s="1"/>
  <c r="V17" i="4" l="1"/>
  <c r="U18" i="4"/>
  <c r="T20" i="4"/>
  <c r="S17" i="4"/>
  <c r="S18" i="4"/>
  <c r="S20" i="4"/>
  <c r="T17" i="4"/>
  <c r="W20" i="4"/>
  <c r="U17" i="4"/>
  <c r="W17" i="4"/>
  <c r="V20" i="4"/>
  <c r="Q22" i="4"/>
  <c r="R22" i="4"/>
  <c r="T22" i="4"/>
  <c r="S22" i="4"/>
  <c r="Q18" i="4"/>
  <c r="R18" i="4"/>
  <c r="U22" i="4"/>
  <c r="W22" i="4"/>
  <c r="W18" i="4"/>
  <c r="Q20" i="4"/>
  <c r="Q17" i="4"/>
  <c r="O16" i="4"/>
  <c r="O19" i="4"/>
  <c r="O21" i="4"/>
  <c r="AC17" i="4" l="1"/>
  <c r="AC20" i="4"/>
  <c r="W21" i="4"/>
  <c r="R21" i="4"/>
  <c r="V21" i="4"/>
  <c r="Q21" i="4"/>
  <c r="T21" i="4"/>
  <c r="U21" i="4"/>
  <c r="S21" i="4"/>
  <c r="U19" i="4"/>
  <c r="W19" i="4"/>
  <c r="R19" i="4"/>
  <c r="V19" i="4"/>
  <c r="Q19" i="4"/>
  <c r="T19" i="4"/>
  <c r="S19" i="4"/>
  <c r="AC18" i="4"/>
  <c r="AC22" i="4"/>
  <c r="W16" i="4"/>
  <c r="V16" i="4"/>
  <c r="T16" i="4"/>
  <c r="U16" i="4"/>
  <c r="S16" i="4"/>
  <c r="R16" i="4"/>
  <c r="Q16" i="4"/>
  <c r="AC16" i="4" l="1"/>
  <c r="AC19" i="4"/>
  <c r="AC21" i="4"/>
  <c r="N27" i="1" l="1"/>
  <c r="L27" i="1"/>
  <c r="J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S23" i="1"/>
  <c r="S22" i="1"/>
  <c r="S21" i="1"/>
  <c r="S20" i="1"/>
  <c r="S19" i="1"/>
  <c r="S18" i="1"/>
  <c r="Z10" i="4" l="1"/>
  <c r="AB10" i="4"/>
  <c r="AA10" i="4"/>
  <c r="Y10" i="4"/>
  <c r="X10" i="4"/>
  <c r="W10" i="4"/>
  <c r="V10" i="4"/>
  <c r="P10" i="4"/>
  <c r="W9" i="4"/>
  <c r="V9" i="4"/>
  <c r="AB9" i="4"/>
  <c r="AA9" i="4"/>
  <c r="Z9" i="4"/>
  <c r="Y9" i="4"/>
  <c r="X9" i="4"/>
  <c r="P9" i="4"/>
  <c r="Z8" i="4"/>
  <c r="AB8" i="4"/>
  <c r="AA8" i="4"/>
  <c r="Y8" i="4"/>
  <c r="X8" i="4"/>
  <c r="W8" i="4"/>
  <c r="V8" i="4"/>
  <c r="P8" i="4"/>
  <c r="V7" i="4"/>
  <c r="P7" i="4"/>
  <c r="AB7" i="4"/>
  <c r="AA7" i="4"/>
  <c r="Z7" i="4"/>
  <c r="Y7" i="4"/>
  <c r="X7" i="4"/>
  <c r="W7" i="4"/>
  <c r="AA6" i="4"/>
  <c r="Y6" i="4"/>
  <c r="P6" i="4"/>
  <c r="AB6" i="4"/>
  <c r="Z6" i="4"/>
  <c r="X6" i="4"/>
  <c r="W6" i="4"/>
  <c r="V6" i="4"/>
  <c r="O6" i="4"/>
  <c r="Q6" i="4" s="1"/>
  <c r="AB5" i="4"/>
  <c r="P5" i="4"/>
  <c r="AA5" i="4"/>
  <c r="Z5" i="4"/>
  <c r="Y5" i="4"/>
  <c r="X5" i="4"/>
  <c r="W5" i="4"/>
  <c r="V5" i="4"/>
  <c r="X4" i="4"/>
  <c r="V4" i="4"/>
  <c r="AB4" i="4"/>
  <c r="AA4" i="4"/>
  <c r="Z4" i="4"/>
  <c r="Y4" i="4"/>
  <c r="W4" i="4"/>
  <c r="U4" i="4"/>
  <c r="T4" i="4"/>
  <c r="S4" i="4"/>
  <c r="R4" i="4"/>
  <c r="Q4" i="4"/>
  <c r="AD9" i="2"/>
  <c r="AC9" i="2"/>
  <c r="AB9" i="2"/>
  <c r="AA9" i="2"/>
  <c r="Z9" i="2"/>
  <c r="Y9" i="2"/>
  <c r="X9" i="2"/>
  <c r="W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AC4" i="2"/>
  <c r="AB4" i="2"/>
  <c r="AA4" i="2"/>
  <c r="Z4" i="2"/>
  <c r="Y4" i="2"/>
  <c r="X4" i="2"/>
  <c r="W4" i="2"/>
  <c r="G4" i="2"/>
  <c r="V4" i="2" s="1"/>
  <c r="F4" i="2"/>
  <c r="U4" i="2" s="1"/>
  <c r="E4" i="2"/>
  <c r="T4" i="2" s="1"/>
  <c r="D4" i="2"/>
  <c r="S4" i="2" s="1"/>
  <c r="C4" i="2"/>
  <c r="R4" i="2" s="1"/>
  <c r="R6" i="4" l="1"/>
  <c r="S6" i="4"/>
  <c r="U6" i="4"/>
  <c r="T6" i="4"/>
  <c r="O7" i="4"/>
  <c r="O9" i="4"/>
  <c r="O5" i="4"/>
  <c r="O8" i="4"/>
  <c r="O10" i="4"/>
  <c r="N13" i="1"/>
  <c r="L13" i="1"/>
  <c r="J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S11" i="1"/>
  <c r="S10" i="1"/>
  <c r="S9" i="1"/>
  <c r="S8" i="1"/>
  <c r="S7" i="1"/>
  <c r="S6" i="1"/>
  <c r="S5" i="1"/>
  <c r="AC6" i="4" l="1"/>
  <c r="Q5" i="4"/>
  <c r="T5" i="4"/>
  <c r="U5" i="4"/>
  <c r="S5" i="4"/>
  <c r="R5" i="4"/>
  <c r="U10" i="4"/>
  <c r="R10" i="4"/>
  <c r="T10" i="4"/>
  <c r="S10" i="4"/>
  <c r="Q10" i="4"/>
  <c r="R9" i="4"/>
  <c r="S9" i="4"/>
  <c r="Q9" i="4"/>
  <c r="U9" i="4"/>
  <c r="T9" i="4"/>
  <c r="U8" i="4"/>
  <c r="R8" i="4"/>
  <c r="T8" i="4"/>
  <c r="S8" i="4"/>
  <c r="Q8" i="4"/>
  <c r="U7" i="4"/>
  <c r="T7" i="4"/>
  <c r="S7" i="4"/>
  <c r="R7" i="4"/>
  <c r="Q7" i="4"/>
  <c r="K20" i="3"/>
  <c r="H20" i="3"/>
  <c r="G20" i="3"/>
  <c r="D20" i="3"/>
  <c r="AC9" i="4" l="1"/>
  <c r="AC8" i="4"/>
  <c r="AC7" i="4"/>
  <c r="AC10" i="4"/>
  <c r="AC5" i="4"/>
  <c r="I20" i="3"/>
  <c r="K16" i="3"/>
  <c r="H16" i="3"/>
  <c r="G16" i="3"/>
  <c r="D16" i="3"/>
  <c r="I16" i="3" l="1"/>
  <c r="K12" i="3"/>
  <c r="H12" i="3"/>
  <c r="G12" i="3"/>
  <c r="D12" i="3"/>
  <c r="I12" i="3" l="1"/>
  <c r="K8" i="3"/>
  <c r="H8" i="3"/>
  <c r="G8" i="3"/>
  <c r="D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<sst xmlns="http://schemas.openxmlformats.org/spreadsheetml/2006/main" count="443" uniqueCount="113">
  <si>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</si>
  <si>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</si>
  <si>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</si>
  <si>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</si>
  <si>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</si>
  <si>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</si>
  <si>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</si>
  <si>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</si>
  <si>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</si>
  <si>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</si>
  <si>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</si>
  <si>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</si>
  <si>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</si>
  <si>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</si>
  <si>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</si>
  <si>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</si>
  <si>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</si>
  <si>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</si>
  <si>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</si>
  <si>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</si>
  <si>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Independent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</si>
  <si>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</si>
  <si>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</si>
  <si>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</si>
  <si>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</si>
  <si>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</si>
  <si>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</si>
  <si>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</si>
  <si>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</si>
  <si>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</si>
  <si>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</si>
  <si>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</si>
  <si>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Only Pref</t>
  </si>
  <si>
    <t>2nd Pref Per Party (Votes)</t>
  </si>
  <si>
    <t>2nd Pref Per Party (Proportion)</t>
  </si>
  <si>
    <t>Votes</t>
  </si>
  <si>
    <t>Share</t>
  </si>
  <si>
    <t>Lead</t>
  </si>
  <si>
    <t>Second</t>
  </si>
  <si>
    <t>Total</t>
  </si>
  <si>
    <t>Margin #</t>
  </si>
  <si>
    <t>Margin %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</si>
  <si>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</si>
  <si>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</si>
  <si>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</si>
  <si>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</si>
  <si>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</si>
  <si>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</si>
  <si>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</si>
  <si>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Electorate Data</t>
  </si>
  <si>
    <t>Transfers</t>
  </si>
  <si>
    <t>Alba</t>
  </si>
  <si>
    <t>Phil Fairlie</t>
  </si>
  <si>
    <t>Darren Lee</t>
  </si>
  <si>
    <t>Mark McLuckie</t>
  </si>
  <si>
    <t>Graham Lindsay</t>
  </si>
  <si>
    <t>Daniel Rooney</t>
  </si>
  <si>
    <t>Cara Quinn</t>
  </si>
  <si>
    <t>Laura Quin</t>
  </si>
  <si>
    <t>Clackmannanshire West (Ward 1)</t>
  </si>
  <si>
    <t>OC105</t>
  </si>
  <si>
    <t>OC110^</t>
  </si>
  <si>
    <t>OC120^</t>
  </si>
  <si>
    <t>Donald Balsillie</t>
  </si>
  <si>
    <t>Martha Benny</t>
  </si>
  <si>
    <t>William Keogh</t>
  </si>
  <si>
    <t>Fiona Law</t>
  </si>
  <si>
    <t>Ian Millar</t>
  </si>
  <si>
    <t>Clare Andrews</t>
  </si>
  <si>
    <t>Gordon Bruce</t>
  </si>
  <si>
    <t>Eva Comrie</t>
  </si>
  <si>
    <t>Clackmannanshire North (Ward 2)</t>
  </si>
  <si>
    <t>Wendy Hamilton</t>
  </si>
  <si>
    <t>Kate Mason</t>
  </si>
  <si>
    <t>Carolynne Hunter</t>
  </si>
  <si>
    <t>Jane McTaggart</t>
  </si>
  <si>
    <t>Janine Rennie</t>
  </si>
  <si>
    <t>Huw Sherrard</t>
  </si>
  <si>
    <t>Clackmannanshire Central (Ward 3)</t>
  </si>
  <si>
    <t>John Hosie</t>
  </si>
  <si>
    <t>Keneth Earle</t>
  </si>
  <si>
    <t>Ellen Forson</t>
  </si>
  <si>
    <t>Bryan Quinn</t>
  </si>
  <si>
    <t>Craig Holden</t>
  </si>
  <si>
    <t>William Marlin</t>
  </si>
  <si>
    <t>Hugh van Lierop</t>
  </si>
  <si>
    <t>Matthew Reilly</t>
  </si>
  <si>
    <t>Clackmannanshire South (Ward 4)</t>
  </si>
  <si>
    <t>OC470 &amp; OC477</t>
  </si>
  <si>
    <t>OC480</t>
  </si>
  <si>
    <t>Scott Harrison</t>
  </si>
  <si>
    <t>Denis Coyne</t>
  </si>
  <si>
    <t>Kathleen Martin</t>
  </si>
  <si>
    <t>Neil Gault</t>
  </si>
  <si>
    <t>Marion Robertson</t>
  </si>
  <si>
    <t>Angus Myles</t>
  </si>
  <si>
    <t>Les Calderwood</t>
  </si>
  <si>
    <t>Clackmannanshire East (Ward 5)</t>
  </si>
  <si>
    <t>OC485^</t>
  </si>
  <si>
    <t>OC587^</t>
  </si>
  <si>
    <t>OC590^</t>
  </si>
  <si>
    <t>OC593</t>
  </si>
  <si>
    <t>OC5895 &amp; OC597</t>
  </si>
  <si>
    <t>OC230</t>
  </si>
  <si>
    <t>OC235</t>
  </si>
  <si>
    <t>OC240^</t>
  </si>
  <si>
    <t>OC245^</t>
  </si>
  <si>
    <t>OC350</t>
  </si>
  <si>
    <t>OC355</t>
  </si>
  <si>
    <t>OC360^</t>
  </si>
  <si>
    <t>OC363^</t>
  </si>
  <si>
    <t>OC465</t>
  </si>
  <si>
    <t>OC475^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</si>
</sst>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b/>
      <sz val="11"/>
      <color theme="1"/>
      <name val="Aileron Heavy"/>
      <family val="3"/>
    </font>
    <font>
      <sz val="11"/>
      <color theme="1"/>
      <name val="Aileron"/>
      <family val="3"/>
    </font>
    <font>
      <sz val="12"/>
      <name val="Aileron Heavy"/>
      <family val="3"/>
      <scheme val="major"/>
    </font>
    <font>
      <sz val="14"/>
      <color theme="1"/>
      <name val="Aileron Heavy"/>
      <family val="3"/>
    </font>
    <font>
      <sz val="12"/>
      <color theme="1"/>
      <name val="Aileron Heavy"/>
      <family val="3"/>
    </font>
    <font>
      <sz val="12"/>
      <color rgb="FFCC0000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5" fillId="4" borderId="13" xfId="0" applyFont="1" applyFill="1" applyBorder="1"/>
    <xf numFmtId="0" fontId="5" fillId="4" borderId="18" xfId="0" applyFont="1" applyFill="1" applyBorder="1"/>
    <xf numFmtId="0" fontId="4" fillId="0" borderId="19" xfId="0" applyFont="1" applyBorder="1"/>
    <xf numFmtId="1" fontId="6" fillId="5" borderId="20" xfId="1" applyNumberFormat="1" applyFont="1" applyFill="1" applyBorder="1"/>
    <xf numFmtId="1" fontId="6" fillId="0" borderId="20" xfId="1" applyNumberFormat="1" applyFont="1" applyFill="1" applyBorder="1"/>
    <xf numFmtId="164" fontId="6" fillId="5" borderId="20" xfId="1" applyNumberFormat="1" applyFont="1" applyFill="1" applyBorder="1"/>
    <xf numFmtId="164" fontId="6" fillId="0" borderId="20" xfId="1" applyNumberFormat="1" applyFont="1" applyFill="1" applyBorder="1"/>
    <xf numFmtId="0" fontId="4" fillId="0" borderId="10" xfId="0" applyFont="1" applyBorder="1"/>
    <xf numFmtId="1" fontId="6" fillId="0" borderId="11" xfId="1" applyNumberFormat="1" applyFont="1" applyFill="1" applyBorder="1"/>
    <xf numFmtId="1" fontId="6" fillId="5" borderId="11" xfId="1" applyNumberFormat="1" applyFont="1" applyFill="1" applyBorder="1"/>
    <xf numFmtId="164" fontId="6" fillId="0" borderId="11" xfId="1" applyNumberFormat="1" applyFont="1" applyFill="1" applyBorder="1"/>
    <xf numFmtId="164" fontId="6" fillId="5" borderId="11" xfId="1" applyNumberFormat="1" applyFont="1" applyFill="1" applyBorder="1"/>
    <xf numFmtId="164" fontId="6" fillId="0" borderId="21" xfId="1" applyNumberFormat="1" applyFont="1" applyFill="1" applyBorder="1"/>
    <xf numFmtId="164" fontId="6" fillId="0" borderId="23" xfId="1" applyNumberFormat="1" applyFont="1" applyFill="1" applyBorder="1"/>
    <xf numFmtId="0" fontId="0" fillId="0" borderId="28" xfId="0" applyBorder="1"/>
    <xf numFmtId="0" fontId="0" fillId="0" borderId="10" xfId="0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0" fontId="0" fillId="0" borderId="27" xfId="0" applyBorder="1"/>
    <xf numFmtId="1" fontId="4" fillId="0" borderId="22" xfId="1" applyNumberFormat="1" applyFont="1" applyFill="1" applyBorder="1"/>
    <xf numFmtId="1" fontId="0" fillId="0" borderId="29" xfId="1" applyNumberFormat="1" applyFont="1" applyBorder="1" applyAlignment="1">
      <alignment horizontal="center"/>
    </xf>
    <xf numFmtId="0" fontId="4" fillId="0" borderId="30" xfId="0" applyFont="1" applyBorder="1"/>
    <xf numFmtId="0" fontId="10" fillId="0" borderId="28" xfId="0" applyFont="1" applyBorder="1"/>
    <xf numFmtId="0" fontId="10" fillId="0" borderId="2" xfId="0" applyFont="1" applyBorder="1"/>
    <xf numFmtId="0" fontId="10" fillId="0" borderId="31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164" fontId="10" fillId="0" borderId="20" xfId="1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wrapText="1"/>
    </xf>
    <xf numFmtId="164" fontId="10" fillId="0" borderId="21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0" fillId="0" borderId="8" xfId="1" applyNumberFormat="1" applyFont="1" applyBorder="1"/>
    <xf numFmtId="164" fontId="10" fillId="0" borderId="9" xfId="1" applyNumberFormat="1" applyFont="1" applyBorder="1"/>
    <xf numFmtId="0" fontId="4" fillId="0" borderId="6" xfId="0" applyFont="1" applyBorder="1"/>
    <xf numFmtId="1" fontId="4" fillId="0" borderId="24" xfId="1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4" fillId="2" borderId="34" xfId="0" applyNumberFormat="1" applyFont="1" applyFill="1" applyBorder="1" applyAlignment="1">
      <alignment horizontal="center" vertical="center"/>
    </xf>
    <xf numFmtId="164" fontId="15" fillId="2" borderId="16" xfId="1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3" borderId="4" xfId="0" applyFont="1" applyFill="1" applyBorder="1"/>
    <xf numFmtId="164" fontId="9" fillId="3" borderId="4" xfId="1" applyNumberFormat="1" applyFont="1" applyFill="1" applyBorder="1"/>
    <xf numFmtId="1" fontId="9" fillId="3" borderId="6" xfId="0" applyNumberFormat="1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0" borderId="36" xfId="0" applyFont="1" applyBorder="1"/>
    <xf numFmtId="1" fontId="4" fillId="0" borderId="21" xfId="1" applyNumberFormat="1" applyFont="1" applyFill="1" applyBorder="1"/>
    <xf numFmtId="0" fontId="4" fillId="0" borderId="37" xfId="0" applyFont="1" applyBorder="1"/>
    <xf numFmtId="0" fontId="4" fillId="0" borderId="38" xfId="0" applyFont="1" applyBorder="1"/>
    <xf numFmtId="1" fontId="4" fillId="0" borderId="23" xfId="1" applyNumberFormat="1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34" xfId="0" applyFont="1" applyFill="1" applyBorder="1" applyAlignment="1">
      <alignment horizontal="left" vertical="center"/>
    </xf>
    <xf numFmtId="0" fontId="9" fillId="3" borderId="17" xfId="0" applyFont="1" applyFill="1" applyBorder="1"/>
    <xf numFmtId="0" fontId="16" fillId="0" borderId="0" xfId="0" applyFont="1"/>
    <xf numFmtId="165" fontId="13" fillId="0" borderId="32" xfId="0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5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AA713"/>
      <color rgb="FF0088DD"/>
      <color rgb="FFFDF391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66"/>
  <sheetViews>
    <sheetView tabSelected="1" zoomScale="80" zoomScaleNormal="80" workbookViewId="0">
      <selection activeCell="E8" sqref="E8"/>
    </sheetView>
  </sheetViews>
  <sheetFormatPr defaultRowHeight="17.399999999999999" x14ac:dyDescent="0.3"/>
  <cols>
    <col min="1" max="1" width="8.6640625" style="70"/>
    <col min="2" max="2" width="19.25" style="70" bestFit="1" customWidth="1"/>
    <col min="3" max="3" width="24.6640625" style="70" bestFit="1" customWidth="1"/>
    <col min="4" max="8" width="8.4140625" style="70" bestFit="1" customWidth="1"/>
    <col min="9" max="9" width="8.5" style="70" bestFit="1" customWidth="1"/>
    <col min="10" max="15" width="9.75" style="70" bestFit="1" customWidth="1"/>
    <col min="16" max="16" width="7.1640625" style="70" bestFit="1" customWidth="1"/>
    <col min="17" max="17" width="8.6640625" style="70"/>
    <col min="18" max="18" width="8.6640625" style="70" customWidth="1"/>
    <col min="19" max="16384" width="8.6640625" style="70"/>
  </cols>
  <sheetData>
    <row r="1" spans="2:19" ht="18" thickBot="1" x14ac:dyDescent="0.35"/>
    <row r="2" spans="2:19" ht="18" thickBot="1" x14ac:dyDescent="0.35">
      <c r="B2" s="73" t="s">
        <v>59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2:19" ht="18" thickBot="1" x14ac:dyDescent="0.35">
      <c r="B3" s="73" t="s">
        <v>50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</row>
    <row r="4" spans="2:19" ht="18" thickBot="1" x14ac:dyDescent="0.35">
      <c r="B4" s="47" t="s">
        <v>0</v>
      </c>
      <c r="C4" s="49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48" t="s">
        <v>13</v>
      </c>
      <c r="P4" s="48" t="s">
        <v>14</v>
      </c>
      <c r="Q4" s="48" t="s">
        <v>15</v>
      </c>
      <c r="R4" s="49" t="s">
        <v>16</v>
      </c>
      <c r="S4" s="50"/>
    </row>
    <row r="5" spans="2:19" x14ac:dyDescent="0.3">
      <c r="B5" s="65" t="s">
        <v>17</v>
      </c>
      <c r="C5" s="66" t="s">
        <v>52</v>
      </c>
      <c r="D5" s="67">
        <v>875</v>
      </c>
      <c r="E5" s="67">
        <v>729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1"/>
      <c r="S5" s="72">
        <f>IF(S13=1,D5,IF(S13=2,E5,IF(S13=3,F5,IF(S13=4,G5,IF(S13=5,H5,IF(S13=6,I5,IF(S13=7,J5,IF(S13=8,K5,IF(S13=9,L5,IF(S13=10,M5,IF(S13=11,N5,IF(S13=12,O5,IF(S13=13,P5,IF(S13=14,Q5,IF(S13=15,R5,0)))))))))))))))/SUM(D5:D11)</f>
        <v>0.24018665934669228</v>
      </c>
    </row>
    <row r="6" spans="2:19" x14ac:dyDescent="0.3">
      <c r="B6" s="65" t="s">
        <v>19</v>
      </c>
      <c r="C6" s="66" t="s">
        <v>53</v>
      </c>
      <c r="D6" s="67">
        <v>830</v>
      </c>
      <c r="E6" s="67">
        <v>830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1"/>
      <c r="S6" s="72">
        <f>IF(S13=1,D6,IF(S13=2,E6,IF(S13=3,F6,IF(S13=4,G6,IF(S13=5,H6,IF(S13=6,I6,IF(S13=7,J6,IF(S13=8,K6,IF(S13=9,L6,IF(S13=10,M6,IF(S13=11,N6,IF(S13=12,O6,IF(S13=13,P6,IF(S13=14,Q6,IF(S13=15,R6,0)))))))))))))))/SUM(D5:D11)</f>
        <v>0.22783420258029097</v>
      </c>
    </row>
    <row r="7" spans="2:19" x14ac:dyDescent="0.3">
      <c r="B7" s="65" t="s">
        <v>18</v>
      </c>
      <c r="C7" s="66" t="s">
        <v>54</v>
      </c>
      <c r="D7" s="67">
        <v>787</v>
      </c>
      <c r="E7" s="67">
        <v>787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71"/>
      <c r="S7" s="72">
        <f>IF(S13=1,D7,IF(S13=2,E7,IF(S13=3,F7,IF(S13=4,G7,IF(S13=5,H7,IF(S13=6,I7,IF(S13=7,J7,IF(S13=8,K7,IF(S13=9,L7,IF(S13=10,M7,IF(S13=11,N7,IF(S13=12,O7,IF(S13=13,P7,IF(S13=14,Q7,IF(S13=15,R7,0)))))))))))))))/SUM(D5:D11)</f>
        <v>0.21603074389239638</v>
      </c>
    </row>
    <row r="8" spans="2:19" x14ac:dyDescent="0.3">
      <c r="B8" s="65" t="s">
        <v>17</v>
      </c>
      <c r="C8" s="66" t="s">
        <v>55</v>
      </c>
      <c r="D8" s="67">
        <v>715</v>
      </c>
      <c r="E8" s="67">
        <v>844.5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71"/>
      <c r="S8" s="72">
        <f>IF(S13=1,D8,IF(S13=2,E8,IF(S13=3,F8,IF(S13=4,G8,IF(S13=5,H8,IF(S13=6,I8,IF(S13=7,J8,IF(S13=8,K8,IF(S13=9,L8,IF(S13=10,M8,IF(S13=11,N8,IF(S13=12,O8,IF(S13=13,P8,IF(S13=14,Q8,IF(S13=15,R8,0)))))))))))))))/SUM(D5:D11)</f>
        <v>0.19626681306615426</v>
      </c>
    </row>
    <row r="9" spans="2:19" x14ac:dyDescent="0.3">
      <c r="B9" s="65" t="s">
        <v>18</v>
      </c>
      <c r="C9" s="66" t="s">
        <v>56</v>
      </c>
      <c r="D9" s="67">
        <v>190</v>
      </c>
      <c r="E9" s="67">
        <v>191.7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71"/>
      <c r="S9" s="72">
        <f>IF(S13=1,D9,IF(S13=2,E9,IF(S13=3,F9,IF(S13=4,G9,IF(S13=5,H9,IF(S13=6,I9,IF(S13=7,J9,IF(S13=8,K9,IF(S13=9,L9,IF(S13=10,M9,IF(S13=11,N9,IF(S13=12,O9,IF(S13=13,P9,IF(S13=14,Q9,IF(S13=15,R9,0)))))))))))))))/SUM(D5:D11)</f>
        <v>5.2154817458138894E-2</v>
      </c>
    </row>
    <row r="10" spans="2:19" x14ac:dyDescent="0.3">
      <c r="B10" s="65" t="s">
        <v>22</v>
      </c>
      <c r="C10" s="66" t="s">
        <v>57</v>
      </c>
      <c r="D10" s="67">
        <v>147</v>
      </c>
      <c r="E10" s="67">
        <v>152.69999999999999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1"/>
      <c r="S10" s="72">
        <f>IF(S13=1,D10,IF(S13=2,E10,IF(S13=3,F10,IF(S13=4,G10,IF(S13=5,H10,IF(S13=6,I10,IF(S13=7,J10,IF(S13=8,K10,IF(S13=9,L10,IF(S13=10,M10,IF(S13=11,N10,IF(S13=12,O10,IF(S13=13,P10,IF(S13=14,Q10,IF(S13=15,R10,0)))))))))))))))/SUM(D5:D11)</f>
        <v>4.0351358770244303E-2</v>
      </c>
    </row>
    <row r="11" spans="2:19" x14ac:dyDescent="0.3">
      <c r="B11" s="65" t="s">
        <v>21</v>
      </c>
      <c r="C11" s="66" t="s">
        <v>58</v>
      </c>
      <c r="D11" s="67">
        <v>99</v>
      </c>
      <c r="E11" s="67">
        <v>100.5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71"/>
      <c r="S11" s="72">
        <f>IF(S13=1,D11,IF(S13=2,E11,IF(S13=3,F11,IF(S13=4,G11,IF(S13=5,H11,IF(S13=6,I11,IF(S13=7,J11,IF(S13=8,K11,IF(S13=9,L11,IF(S13=10,M11,IF(S13=11,N11,IF(S13=12,O11,IF(S13=13,P11,IF(S13=14,Q11,IF(S13=15,R11,0)))))))))))))))/SUM(D5:D11)</f>
        <v>2.7175404886082898E-2</v>
      </c>
    </row>
    <row r="12" spans="2:19" ht="18" thickBot="1" x14ac:dyDescent="0.35">
      <c r="B12" s="51" t="s">
        <v>23</v>
      </c>
      <c r="C12" s="68"/>
      <c r="D12" s="52">
        <v>0</v>
      </c>
      <c r="E12" s="52">
        <f>ROUND(SUM(D5:D11)-SUM(E5:E11),1)</f>
        <v>7.6</v>
      </c>
      <c r="F12" s="52">
        <f>ROUND(SUM(D5:D11)-SUM(F5:F11),1)</f>
        <v>3643</v>
      </c>
      <c r="G12" s="52">
        <f>ROUND(SUM(D5:D11)-SUM(G5:G11),1)</f>
        <v>3643</v>
      </c>
      <c r="H12" s="52">
        <f>ROUND(SUM(D5:D11)-SUM(H5:H11),1)</f>
        <v>3643</v>
      </c>
      <c r="I12" s="52">
        <f>ROUND(SUM(D5:D11)-SUM(I5:I11),1)</f>
        <v>3643</v>
      </c>
      <c r="J12" s="52">
        <f>ROUND(SUM(D5:D11)-SUM(J5:J11),1)</f>
        <v>3643</v>
      </c>
      <c r="K12" s="52">
        <f>ROUND(SUM(D5:D11)-SUM(K5:K11),1)</f>
        <v>3643</v>
      </c>
      <c r="L12" s="52">
        <f>ROUND(SUM(D5:D11)-SUM(L5:L11),1)</f>
        <v>3643</v>
      </c>
      <c r="M12" s="52">
        <f>ROUND(SUM(D5:D11)-SUM(M5:M11),1)</f>
        <v>3643</v>
      </c>
      <c r="N12" s="52">
        <f>ROUND(SUM(D5:D11)-SUM(N5:N11),1)</f>
        <v>3643</v>
      </c>
      <c r="O12" s="52">
        <f>ROUND(SUM(D5:D11)-SUM(O5:O11),1)</f>
        <v>3643</v>
      </c>
      <c r="P12" s="52">
        <f>ROUND(SUM(D5:D11)-SUM(P5:P11),1)</f>
        <v>3643</v>
      </c>
      <c r="Q12" s="52">
        <f>ROUND(SUM(D5:D11)-SUM(Q5:Q11),1)</f>
        <v>3643</v>
      </c>
      <c r="R12" s="53">
        <f>ROUND(SUM(D5:D11)-SUM(R5:R11),1)</f>
        <v>3643</v>
      </c>
      <c r="S12" s="54">
        <f>IF(S13=1,D12,IF(S13=2,E12,IF(S13=3,F12,IF(S13=4,G12,IF(S13=5,H12,IF(S13=6,I12,IF(S13=7,J12,IF(S13=8,K12,IF(S13=9,L12,IF(S13=10,M12,IF(S13=11,N12,IF(S13=12,O12,IF(S13=13,P12,IF(S13=14,Q12,IF(S13=15,R12,0)))))))))))))))/SUM(D5:D11)</f>
        <v>0</v>
      </c>
    </row>
    <row r="13" spans="2:19" ht="18" thickBot="1" x14ac:dyDescent="0.35">
      <c r="B13" s="55" t="s">
        <v>49</v>
      </c>
      <c r="C13" s="69" t="s">
        <v>31</v>
      </c>
      <c r="D13" s="56">
        <v>8936</v>
      </c>
      <c r="E13" s="56" t="s">
        <v>26</v>
      </c>
      <c r="F13" s="56">
        <v>3643</v>
      </c>
      <c r="G13" s="56" t="s">
        <v>27</v>
      </c>
      <c r="H13" s="56">
        <v>111</v>
      </c>
      <c r="I13" s="56" t="s">
        <v>28</v>
      </c>
      <c r="J13" s="57">
        <f>(H13+F13)/D13</f>
        <v>0.42009847806624889</v>
      </c>
      <c r="K13" s="56" t="s">
        <v>29</v>
      </c>
      <c r="L13" s="57">
        <f>F13/(F13+H13)</f>
        <v>0.97043153969099627</v>
      </c>
      <c r="M13" s="56" t="s">
        <v>30</v>
      </c>
      <c r="N13" s="57">
        <f>H13/(F13+H13)</f>
        <v>2.956846030900373E-2</v>
      </c>
      <c r="O13" s="56" t="s">
        <v>25</v>
      </c>
      <c r="P13" s="56">
        <v>729</v>
      </c>
      <c r="Q13" s="76" t="s">
        <v>24</v>
      </c>
      <c r="R13" s="77"/>
      <c r="S13" s="58">
        <v>1</v>
      </c>
    </row>
    <row r="14" spans="2:19" ht="18" thickBot="1" x14ac:dyDescent="0.35"/>
    <row r="15" spans="2:19" ht="18" thickBot="1" x14ac:dyDescent="0.35">
      <c r="B15" s="73" t="s">
        <v>71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spans="2:19" ht="18" thickBot="1" x14ac:dyDescent="0.35">
      <c r="B16" s="73" t="s">
        <v>50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</row>
    <row r="17" spans="2:19" ht="18" thickBot="1" x14ac:dyDescent="0.35">
      <c r="B17" s="47" t="s">
        <v>0</v>
      </c>
      <c r="C17" s="49" t="s">
        <v>1</v>
      </c>
      <c r="D17" s="48" t="s">
        <v>2</v>
      </c>
      <c r="E17" s="48" t="s">
        <v>3</v>
      </c>
      <c r="F17" s="48" t="s">
        <v>4</v>
      </c>
      <c r="G17" s="48" t="s">
        <v>5</v>
      </c>
      <c r="H17" s="48" t="s">
        <v>6</v>
      </c>
      <c r="I17" s="48" t="s">
        <v>7</v>
      </c>
      <c r="J17" s="48" t="s">
        <v>8</v>
      </c>
      <c r="K17" s="48" t="s">
        <v>9</v>
      </c>
      <c r="L17" s="48" t="s">
        <v>10</v>
      </c>
      <c r="M17" s="48" t="s">
        <v>11</v>
      </c>
      <c r="N17" s="48" t="s">
        <v>12</v>
      </c>
      <c r="O17" s="48" t="s">
        <v>13</v>
      </c>
      <c r="P17" s="48" t="s">
        <v>14</v>
      </c>
      <c r="Q17" s="48" t="s">
        <v>15</v>
      </c>
      <c r="R17" s="49" t="s">
        <v>16</v>
      </c>
      <c r="S17" s="50"/>
    </row>
    <row r="18" spans="2:19" x14ac:dyDescent="0.3">
      <c r="B18" s="65" t="s">
        <v>17</v>
      </c>
      <c r="C18" s="66" t="s">
        <v>63</v>
      </c>
      <c r="D18" s="67">
        <v>1062</v>
      </c>
      <c r="E18" s="67">
        <v>806</v>
      </c>
      <c r="F18" s="67">
        <v>806</v>
      </c>
      <c r="G18" s="67">
        <v>806</v>
      </c>
      <c r="H18" s="67">
        <v>806</v>
      </c>
      <c r="I18" s="67">
        <v>806</v>
      </c>
      <c r="J18" s="67"/>
      <c r="K18" s="67"/>
      <c r="L18" s="67"/>
      <c r="M18" s="67"/>
      <c r="N18" s="67"/>
      <c r="O18" s="67"/>
      <c r="P18" s="67"/>
      <c r="Q18" s="67"/>
      <c r="R18" s="71"/>
      <c r="S18" s="72">
        <f>IF(S27=1,D18,IF(S27=2,E18,IF(S27=3,F18,IF(S27=4,G18,IF(S27=5,H18,IF(S27=6,I18,IF(S27=7,J18,IF(S27=8,K18,IF(S27=9,L18,IF(S27=10,M18,IF(S27=11,N18,IF(S27=12,O18,IF(S27=13,P18,IF(S27=14,Q18,IF(S27=15,R18,0)))))))))))))))/SUM(D18:D25)</f>
        <v>0.26365441906653425</v>
      </c>
    </row>
    <row r="19" spans="2:19" x14ac:dyDescent="0.3">
      <c r="B19" s="65" t="s">
        <v>19</v>
      </c>
      <c r="C19" s="66" t="s">
        <v>64</v>
      </c>
      <c r="D19" s="67">
        <v>884</v>
      </c>
      <c r="E19" s="67">
        <v>884</v>
      </c>
      <c r="F19" s="67">
        <v>806</v>
      </c>
      <c r="G19" s="67">
        <v>806</v>
      </c>
      <c r="H19" s="67">
        <v>806</v>
      </c>
      <c r="I19" s="67">
        <v>806</v>
      </c>
      <c r="J19" s="67"/>
      <c r="K19" s="67"/>
      <c r="L19" s="67"/>
      <c r="M19" s="67"/>
      <c r="N19" s="67"/>
      <c r="O19" s="67"/>
      <c r="P19" s="67"/>
      <c r="Q19" s="67"/>
      <c r="R19" s="71"/>
      <c r="S19" s="72">
        <f>IF(S27=1,D19,IF(S27=2,E19,IF(S27=3,F19,IF(S27=4,G19,IF(S27=5,H19,IF(S27=6,I19,IF(S27=7,J19,IF(S27=8,K19,IF(S27=9,L19,IF(S27=10,M19,IF(S27=11,N19,IF(S27=12,O19,IF(S27=13,P19,IF(S27=14,Q19,IF(S27=15,R19,0)))))))))))))))/SUM(D18:D25)</f>
        <v>0.21946375372393248</v>
      </c>
    </row>
    <row r="20" spans="2:19" x14ac:dyDescent="0.3">
      <c r="B20" s="65" t="s">
        <v>18</v>
      </c>
      <c r="C20" s="66" t="s">
        <v>65</v>
      </c>
      <c r="D20" s="67">
        <v>754</v>
      </c>
      <c r="E20" s="67">
        <v>763.6</v>
      </c>
      <c r="F20" s="67">
        <v>784.1</v>
      </c>
      <c r="G20" s="67">
        <v>789.7</v>
      </c>
      <c r="H20" s="67">
        <v>794.7</v>
      </c>
      <c r="I20" s="67">
        <v>851.6</v>
      </c>
      <c r="J20" s="67"/>
      <c r="K20" s="67"/>
      <c r="L20" s="67"/>
      <c r="M20" s="67"/>
      <c r="N20" s="67"/>
      <c r="O20" s="67"/>
      <c r="P20" s="67"/>
      <c r="Q20" s="67"/>
      <c r="R20" s="71"/>
      <c r="S20" s="72">
        <f>IF(S27=1,D20,IF(S27=2,E20,IF(S27=3,F20,IF(S27=4,G20,IF(S27=5,H20,IF(S27=6,I20,IF(S27=7,J20,IF(S27=8,K20,IF(S27=9,L20,IF(S27=10,M20,IF(S27=11,N20,IF(S27=12,O20,IF(S27=13,P20,IF(S27=14,Q20,IF(S27=15,R20,0)))))))))))))))/SUM(D18:D25)</f>
        <v>0.1871896722939424</v>
      </c>
    </row>
    <row r="21" spans="2:19" x14ac:dyDescent="0.3">
      <c r="B21" s="65" t="s">
        <v>17</v>
      </c>
      <c r="C21" s="66" t="s">
        <v>66</v>
      </c>
      <c r="D21" s="67">
        <v>605</v>
      </c>
      <c r="E21" s="67">
        <v>798.8</v>
      </c>
      <c r="F21" s="67">
        <v>799.7</v>
      </c>
      <c r="G21" s="67">
        <v>847.6</v>
      </c>
      <c r="H21" s="67">
        <v>806</v>
      </c>
      <c r="I21" s="67">
        <v>806</v>
      </c>
      <c r="J21" s="67"/>
      <c r="K21" s="67"/>
      <c r="L21" s="67"/>
      <c r="M21" s="67"/>
      <c r="N21" s="67"/>
      <c r="O21" s="67"/>
      <c r="P21" s="67"/>
      <c r="Q21" s="67"/>
      <c r="R21" s="71"/>
      <c r="S21" s="72">
        <f>IF(S27=1,D21,IF(S27=2,E21,IF(S27=3,F21,IF(S27=4,G21,IF(S27=5,H21,IF(S27=6,I21,IF(S27=7,J21,IF(S27=8,K21,IF(S27=9,L21,IF(S27=10,M21,IF(S27=11,N21,IF(S27=12,O21,IF(S27=13,P21,IF(S27=14,Q21,IF(S27=15,R21,0)))))))))))))))/SUM(D18:D25)</f>
        <v>0.15019860973187688</v>
      </c>
    </row>
    <row r="22" spans="2:19" x14ac:dyDescent="0.3">
      <c r="B22" s="65" t="s">
        <v>20</v>
      </c>
      <c r="C22" s="66" t="s">
        <v>67</v>
      </c>
      <c r="D22" s="67">
        <v>280</v>
      </c>
      <c r="E22" s="67">
        <v>284.8</v>
      </c>
      <c r="F22" s="67">
        <v>297.3</v>
      </c>
      <c r="G22" s="67">
        <v>309.2</v>
      </c>
      <c r="H22" s="67">
        <v>313.7</v>
      </c>
      <c r="I22" s="67">
        <v>344.5</v>
      </c>
      <c r="J22" s="67"/>
      <c r="K22" s="67"/>
      <c r="L22" s="67"/>
      <c r="M22" s="67"/>
      <c r="N22" s="67"/>
      <c r="O22" s="67"/>
      <c r="P22" s="67"/>
      <c r="Q22" s="67"/>
      <c r="R22" s="71"/>
      <c r="S22" s="72">
        <f>IF(S27=1,D22,IF(S27=2,E22,IF(S27=3,F22,IF(S27=4,G22,IF(S27=5,H22,IF(S27=6,I22,IF(S27=7,J22,IF(S27=8,K22,IF(S27=9,L22,IF(S27=10,M22,IF(S27=11,N22,IF(S27=12,O22,IF(S27=13,P22,IF(S27=14,Q22,IF(S27=15,R22,0)))))))))))))))/SUM(D18:D25)</f>
        <v>6.9513406156901686E-2</v>
      </c>
    </row>
    <row r="23" spans="2:19" x14ac:dyDescent="0.3">
      <c r="B23" s="65" t="s">
        <v>22</v>
      </c>
      <c r="C23" s="66" t="s">
        <v>68</v>
      </c>
      <c r="D23" s="67">
        <v>231</v>
      </c>
      <c r="E23" s="67">
        <v>252.9</v>
      </c>
      <c r="F23" s="67">
        <v>255.8</v>
      </c>
      <c r="G23" s="67">
        <v>269.3</v>
      </c>
      <c r="H23" s="67">
        <v>286.89999999999998</v>
      </c>
      <c r="I23" s="67">
        <v>326.3</v>
      </c>
      <c r="J23" s="67"/>
      <c r="K23" s="67"/>
      <c r="L23" s="67"/>
      <c r="M23" s="67"/>
      <c r="N23" s="67"/>
      <c r="O23" s="67"/>
      <c r="P23" s="67"/>
      <c r="Q23" s="67"/>
      <c r="R23" s="71"/>
      <c r="S23" s="72">
        <f>IF(S27=1,D23,IF(S27=2,E23,IF(S27=3,F23,IF(S27=4,G23,IF(S27=5,H23,IF(S27=6,I23,IF(S27=7,J23,IF(S27=8,K23,IF(S27=9,L23,IF(S27=10,M23,IF(S27=11,N23,IF(S27=12,O23,IF(S27=13,P23,IF(S27=14,Q23,IF(S27=15,R23,0)))))))))))))))/SUM(D18:D25)</f>
        <v>5.7348560079443896E-2</v>
      </c>
    </row>
    <row r="24" spans="2:19" x14ac:dyDescent="0.3">
      <c r="B24" s="65" t="s">
        <v>21</v>
      </c>
      <c r="C24" s="66" t="s">
        <v>69</v>
      </c>
      <c r="D24" s="67">
        <v>128</v>
      </c>
      <c r="E24" s="67">
        <v>132.30000000000001</v>
      </c>
      <c r="F24" s="67">
        <v>148.4</v>
      </c>
      <c r="G24" s="67">
        <v>148.5</v>
      </c>
      <c r="H24" s="67">
        <v>149.80000000000001</v>
      </c>
      <c r="I24" s="67">
        <v>0</v>
      </c>
      <c r="J24" s="67"/>
      <c r="K24" s="67"/>
      <c r="L24" s="67"/>
      <c r="M24" s="67"/>
      <c r="N24" s="67"/>
      <c r="O24" s="67"/>
      <c r="P24" s="67"/>
      <c r="Q24" s="67"/>
      <c r="R24" s="71"/>
      <c r="S24" s="72">
        <f>IF(S27=1,D24,IF(S27=2,E24,IF(S27=3,F24,IF(S27=4,G24,IF(S27=5,H24,IF(S27=6,I24,IF(S27=7,J24,IF(S27=8,K24,IF(S27=9,L24,IF(S27=10,M24,IF(S27=11,N24,IF(S27=12,O24,IF(S27=13,P24,IF(S27=14,Q24,IF(S27=15,R24,0)))))))))))))))/SUM(D18:D25)</f>
        <v>3.1777557100297914E-2</v>
      </c>
    </row>
    <row r="25" spans="2:19" x14ac:dyDescent="0.3">
      <c r="B25" s="65" t="s">
        <v>51</v>
      </c>
      <c r="C25" s="66" t="s">
        <v>70</v>
      </c>
      <c r="D25" s="67">
        <v>84</v>
      </c>
      <c r="E25" s="67">
        <v>92.9</v>
      </c>
      <c r="F25" s="67">
        <v>94.6</v>
      </c>
      <c r="G25" s="67"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71"/>
      <c r="S25" s="72">
        <f>IF(S27=1,D25,IF(S27=2,E25,IF(S27=3,F25,IF(S27=4,G25,IF(S27=5,H25,IF(S27=6,I25,IF(S27=7,J25,IF(S27=8,K25,IF(S27=9,L25,IF(S27=10,M25,IF(S27=11,N25,IF(S27=12,O25,IF(S27=13,P25,IF(S27=14,Q25,IF(S27=15,R25,0)))))))))))))))/SUM(D18:D25)</f>
        <v>2.0854021847070508E-2</v>
      </c>
    </row>
    <row r="26" spans="2:19" ht="18" thickBot="1" x14ac:dyDescent="0.35">
      <c r="B26" s="51" t="s">
        <v>23</v>
      </c>
      <c r="C26" s="68"/>
      <c r="D26" s="52">
        <v>0</v>
      </c>
      <c r="E26" s="52">
        <f>ROUND(SUM(D18:D25)-SUM(E18:E25),1)</f>
        <v>12.7</v>
      </c>
      <c r="F26" s="52">
        <f>ROUND(SUM(D18:D25)-SUM(F18:F25),1)</f>
        <v>36.1</v>
      </c>
      <c r="G26" s="52">
        <f>ROUND(SUM(D18:D25)-SUM(G18:G25),1)</f>
        <v>51.7</v>
      </c>
      <c r="H26" s="52">
        <f>ROUND(SUM(D18:D25)-SUM(H18:H25),1)</f>
        <v>64.900000000000006</v>
      </c>
      <c r="I26" s="52">
        <f>ROUND(SUM(D18:D25)-SUM(I18:I25),1)</f>
        <v>87.6</v>
      </c>
      <c r="J26" s="52">
        <f>ROUND(SUM(D18:D25)-SUM(J18:J25),1)</f>
        <v>4028</v>
      </c>
      <c r="K26" s="52">
        <f>ROUND(SUM(D18:D25)-SUM(K18:K25),1)</f>
        <v>4028</v>
      </c>
      <c r="L26" s="52">
        <f>ROUND(SUM(D18:D25)-SUM(L18:L25),1)</f>
        <v>4028</v>
      </c>
      <c r="M26" s="52">
        <f>ROUND(SUM(D18:D25)-SUM(M18:M25),1)</f>
        <v>4028</v>
      </c>
      <c r="N26" s="52">
        <f>ROUND(SUM(D18:D25)-SUM(N18:N25),1)</f>
        <v>4028</v>
      </c>
      <c r="O26" s="52">
        <f>ROUND(SUM(D18:D25)-SUM(O18:O25),1)</f>
        <v>4028</v>
      </c>
      <c r="P26" s="52">
        <f>ROUND(SUM(D18:D25)-SUM(P18:P25),1)</f>
        <v>4028</v>
      </c>
      <c r="Q26" s="52">
        <f>ROUND(SUM(D18:D25)-SUM(Q18:Q25),1)</f>
        <v>4028</v>
      </c>
      <c r="R26" s="53">
        <f>ROUND(SUM(D18:D25)-SUM(R18:R25),1)</f>
        <v>4028</v>
      </c>
      <c r="S26" s="54">
        <f>IF(S27=1,D26,IF(S27=2,E26,IF(S27=3,F26,IF(S27=4,G26,IF(S27=5,H26,IF(S27=6,I26,IF(S27=7,J26,IF(S27=8,K26,IF(S27=9,L26,IF(S27=10,M26,IF(S27=11,N26,IF(S27=12,O26,IF(S27=13,P26,IF(S27=14,Q26,IF(S27=15,R26,0)))))))))))))))/SUM(D18:D25)</f>
        <v>0</v>
      </c>
    </row>
    <row r="27" spans="2:19" ht="18" thickBot="1" x14ac:dyDescent="0.35">
      <c r="B27" s="55" t="s">
        <v>49</v>
      </c>
      <c r="C27" s="69" t="s">
        <v>31</v>
      </c>
      <c r="D27" s="56">
        <v>8643</v>
      </c>
      <c r="E27" s="56" t="s">
        <v>26</v>
      </c>
      <c r="F27" s="56">
        <v>4028</v>
      </c>
      <c r="G27" s="56" t="s">
        <v>27</v>
      </c>
      <c r="H27" s="56">
        <v>111</v>
      </c>
      <c r="I27" s="56" t="s">
        <v>28</v>
      </c>
      <c r="J27" s="57">
        <f>(H27+F27)/D27</f>
        <v>0.47888464653476803</v>
      </c>
      <c r="K27" s="56" t="s">
        <v>29</v>
      </c>
      <c r="L27" s="57">
        <f>F27/(F27+H27)</f>
        <v>0.97318192800193282</v>
      </c>
      <c r="M27" s="56" t="s">
        <v>30</v>
      </c>
      <c r="N27" s="57">
        <f>H27/(F27+H27)</f>
        <v>2.6818071998067166E-2</v>
      </c>
      <c r="O27" s="56" t="s">
        <v>25</v>
      </c>
      <c r="P27" s="56">
        <v>806</v>
      </c>
      <c r="Q27" s="76" t="s">
        <v>24</v>
      </c>
      <c r="R27" s="77"/>
      <c r="S27" s="58">
        <v>1</v>
      </c>
    </row>
    <row r="28" spans="2:19" ht="18" thickBot="1" x14ac:dyDescent="0.35"/>
    <row r="29" spans="2:19" ht="18" thickBot="1" x14ac:dyDescent="0.35">
      <c r="B29" s="73" t="s">
        <v>78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</row>
    <row r="30" spans="2:19" ht="18" thickBot="1" x14ac:dyDescent="0.35">
      <c r="B30" s="73" t="s">
        <v>50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</row>
    <row r="31" spans="2:19" ht="18" thickBot="1" x14ac:dyDescent="0.35">
      <c r="B31" s="47" t="s">
        <v>0</v>
      </c>
      <c r="C31" s="49" t="s">
        <v>1</v>
      </c>
      <c r="D31" s="48" t="s">
        <v>2</v>
      </c>
      <c r="E31" s="48" t="s">
        <v>3</v>
      </c>
      <c r="F31" s="48" t="s">
        <v>4</v>
      </c>
      <c r="G31" s="48" t="s">
        <v>5</v>
      </c>
      <c r="H31" s="48" t="s">
        <v>6</v>
      </c>
      <c r="I31" s="48" t="s">
        <v>7</v>
      </c>
      <c r="J31" s="48" t="s">
        <v>8</v>
      </c>
      <c r="K31" s="48" t="s">
        <v>9</v>
      </c>
      <c r="L31" s="48" t="s">
        <v>10</v>
      </c>
      <c r="M31" s="48" t="s">
        <v>11</v>
      </c>
      <c r="N31" s="48" t="s">
        <v>12</v>
      </c>
      <c r="O31" s="48" t="s">
        <v>13</v>
      </c>
      <c r="P31" s="48" t="s">
        <v>14</v>
      </c>
      <c r="Q31" s="48" t="s">
        <v>15</v>
      </c>
      <c r="R31" s="49" t="s">
        <v>16</v>
      </c>
      <c r="S31" s="50"/>
    </row>
    <row r="32" spans="2:19" x14ac:dyDescent="0.3">
      <c r="B32" s="65" t="s">
        <v>17</v>
      </c>
      <c r="C32" s="66" t="s">
        <v>72</v>
      </c>
      <c r="D32" s="67">
        <v>730</v>
      </c>
      <c r="E32" s="67">
        <v>601</v>
      </c>
      <c r="F32" s="67">
        <v>601</v>
      </c>
      <c r="G32" s="67">
        <v>601</v>
      </c>
      <c r="H32" s="67">
        <v>601</v>
      </c>
      <c r="I32" s="67">
        <v>601</v>
      </c>
      <c r="J32" s="67">
        <v>601</v>
      </c>
      <c r="K32" s="67"/>
      <c r="L32" s="67"/>
      <c r="M32" s="67"/>
      <c r="N32" s="67"/>
      <c r="O32" s="67"/>
      <c r="P32" s="67"/>
      <c r="Q32" s="67"/>
      <c r="R32" s="71"/>
      <c r="S32" s="72">
        <f>IF(S40=1,D32,IF(S40=2,E32,IF(S40=3,F32,IF(S40=4,G32,IF(S40=5,H32,IF(S40=6,I32,IF(S40=7,J32,IF(S40=8,K32,IF(S40=9,L32,IF(S40=10,M32,IF(S40=11,N32,IF(S40=12,O32,IF(S40=13,P32,IF(S40=14,Q32,IF(S40=15,R32,0)))))))))))))))/SUM(D32:D38)</f>
        <v>0.30391340549542051</v>
      </c>
    </row>
    <row r="33" spans="2:19" x14ac:dyDescent="0.3">
      <c r="B33" s="65" t="s">
        <v>19</v>
      </c>
      <c r="C33" s="66" t="s">
        <v>73</v>
      </c>
      <c r="D33" s="67">
        <v>416</v>
      </c>
      <c r="E33" s="67">
        <v>417.2</v>
      </c>
      <c r="F33" s="67">
        <v>426.4</v>
      </c>
      <c r="G33" s="67">
        <v>436.6</v>
      </c>
      <c r="H33" s="67">
        <v>454.6</v>
      </c>
      <c r="I33" s="67">
        <v>476.3</v>
      </c>
      <c r="J33" s="67">
        <v>0</v>
      </c>
      <c r="K33" s="67"/>
      <c r="L33" s="67"/>
      <c r="M33" s="67"/>
      <c r="N33" s="67"/>
      <c r="O33" s="67"/>
      <c r="P33" s="67"/>
      <c r="Q33" s="67"/>
      <c r="R33" s="71"/>
      <c r="S33" s="72">
        <f>IF(S40=1,D33,IF(S40=2,E33,IF(S40=3,F33,IF(S40=4,G33,IF(S40=5,H33,IF(S40=6,I33,IF(S40=7,J33,IF(S40=8,K33,IF(S40=9,L33,IF(S40=10,M33,IF(S40=11,N33,IF(S40=12,O33,IF(S40=13,P33,IF(S40=14,Q33,IF(S40=15,R33,0)))))))))))))))/SUM(D32:D38)</f>
        <v>0.17318900915903415</v>
      </c>
    </row>
    <row r="34" spans="2:19" x14ac:dyDescent="0.3">
      <c r="B34" s="65" t="s">
        <v>18</v>
      </c>
      <c r="C34" s="66" t="s">
        <v>74</v>
      </c>
      <c r="D34" s="67">
        <v>320</v>
      </c>
      <c r="E34" s="67">
        <v>323.7</v>
      </c>
      <c r="F34" s="67">
        <v>332.5</v>
      </c>
      <c r="G34" s="67">
        <v>369.7</v>
      </c>
      <c r="H34" s="67"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71"/>
      <c r="S34" s="72">
        <f>IF(S40=1,D34,IF(S40=2,E34,IF(S40=3,F34,IF(S40=4,G34,IF(S40=5,H34,IF(S40=6,I34,IF(S40=7,J34,IF(S40=8,K34,IF(S40=9,L34,IF(S40=10,M34,IF(S40=11,N34,IF(S40=12,O34,IF(S40=13,P34,IF(S40=14,Q34,IF(S40=15,R34,0)))))))))))))))/SUM(D32:D38)</f>
        <v>0.13322231473771856</v>
      </c>
    </row>
    <row r="35" spans="2:19" x14ac:dyDescent="0.3">
      <c r="B35" s="65" t="s">
        <v>17</v>
      </c>
      <c r="C35" s="66" t="s">
        <v>75</v>
      </c>
      <c r="D35" s="67">
        <v>314</v>
      </c>
      <c r="E35" s="67">
        <v>418.6</v>
      </c>
      <c r="F35" s="67">
        <v>472.4</v>
      </c>
      <c r="G35" s="67">
        <v>481.2</v>
      </c>
      <c r="H35" s="67">
        <v>506</v>
      </c>
      <c r="I35" s="67">
        <v>519</v>
      </c>
      <c r="J35" s="67">
        <v>584.4</v>
      </c>
      <c r="K35" s="67"/>
      <c r="L35" s="67"/>
      <c r="M35" s="67"/>
      <c r="N35" s="67"/>
      <c r="O35" s="67"/>
      <c r="P35" s="67"/>
      <c r="Q35" s="67"/>
      <c r="R35" s="71"/>
      <c r="S35" s="72">
        <f>IF(S40=1,D35,IF(S40=2,E35,IF(S40=3,F35,IF(S40=4,G35,IF(S40=5,H35,IF(S40=6,I35,IF(S40=7,J35,IF(S40=8,K35,IF(S40=9,L35,IF(S40=10,M35,IF(S40=11,N35,IF(S40=12,O35,IF(S40=13,P35,IF(S40=14,Q35,IF(S40=15,R35,0)))))))))))))))/SUM(D32:D38)</f>
        <v>0.13072439633638636</v>
      </c>
    </row>
    <row r="36" spans="2:19" x14ac:dyDescent="0.3">
      <c r="B36" s="65" t="s">
        <v>18</v>
      </c>
      <c r="C36" s="66" t="s">
        <v>76</v>
      </c>
      <c r="D36" s="67">
        <v>288</v>
      </c>
      <c r="E36" s="67">
        <v>290.7</v>
      </c>
      <c r="F36" s="67">
        <v>305.2</v>
      </c>
      <c r="G36" s="67">
        <v>468.5</v>
      </c>
      <c r="H36" s="67">
        <v>757.1</v>
      </c>
      <c r="I36" s="67">
        <v>601</v>
      </c>
      <c r="J36" s="67">
        <v>601</v>
      </c>
      <c r="K36" s="67"/>
      <c r="L36" s="67"/>
      <c r="M36" s="67"/>
      <c r="N36" s="67"/>
      <c r="O36" s="67"/>
      <c r="P36" s="67"/>
      <c r="Q36" s="67"/>
      <c r="R36" s="71"/>
      <c r="S36" s="72">
        <f>IF(S40=1,D36,IF(S40=2,E36,IF(S40=3,F36,IF(S40=4,G36,IF(S40=5,H36,IF(S40=6,I36,IF(S40=7,J36,IF(S40=8,K36,IF(S40=9,L36,IF(S40=10,M36,IF(S40=11,N36,IF(S40=12,O36,IF(S40=13,P36,IF(S40=14,Q36,IF(S40=15,R36,0)))))))))))))))/SUM(D32:D38)</f>
        <v>0.11990008326394672</v>
      </c>
    </row>
    <row r="37" spans="2:19" x14ac:dyDescent="0.3">
      <c r="B37" s="65" t="s">
        <v>18</v>
      </c>
      <c r="C37" s="66" t="s">
        <v>77</v>
      </c>
      <c r="D37" s="67">
        <v>225</v>
      </c>
      <c r="E37" s="67">
        <v>226.6</v>
      </c>
      <c r="F37" s="67">
        <v>233.6</v>
      </c>
      <c r="G37" s="67"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71"/>
      <c r="S37" s="72">
        <f>IF(S40=1,D37,IF(S40=2,E37,IF(S40=3,F37,IF(S40=4,G37,IF(S40=5,H37,IF(S40=6,I37,IF(S40=7,J37,IF(S40=8,K37,IF(S40=9,L37,IF(S40=10,M37,IF(S40=11,N37,IF(S40=12,O37,IF(S40=13,P37,IF(S40=14,Q37,IF(S40=15,R37,0)))))))))))))))/SUM(D32:D38)</f>
        <v>9.3671940049958366E-2</v>
      </c>
    </row>
    <row r="38" spans="2:19" x14ac:dyDescent="0.3">
      <c r="B38" s="65" t="s">
        <v>22</v>
      </c>
      <c r="C38" s="66" t="s">
        <v>79</v>
      </c>
      <c r="D38" s="67">
        <v>109</v>
      </c>
      <c r="E38" s="67">
        <v>119.4</v>
      </c>
      <c r="F38" s="67">
        <v>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71"/>
      <c r="S38" s="72">
        <f>IF(S40=1,D38,IF(S40=2,E38,IF(S40=3,F38,IF(S40=4,G38,IF(S40=5,H38,IF(S40=6,I38,IF(S40=7,J38,IF(S40=8,K38,IF(S40=9,L38,IF(S40=10,M38,IF(S40=11,N38,IF(S40=12,O38,IF(S40=13,P38,IF(S40=14,Q38,IF(S40=15,R38,0)))))))))))))))/SUM(D32:D38)</f>
        <v>4.537885095753539E-2</v>
      </c>
    </row>
    <row r="39" spans="2:19" ht="18" thickBot="1" x14ac:dyDescent="0.35">
      <c r="B39" s="51" t="s">
        <v>23</v>
      </c>
      <c r="C39" s="68"/>
      <c r="D39" s="52">
        <v>0</v>
      </c>
      <c r="E39" s="52">
        <f>ROUND(SUM(D32:D38)-SUM(E32:E38),1)</f>
        <v>4.8</v>
      </c>
      <c r="F39" s="52">
        <f>ROUND(SUM(D32:D38)-SUM(F32:F38),1)</f>
        <v>30.9</v>
      </c>
      <c r="G39" s="52">
        <f>ROUND(SUM(D32:D38)-SUM(G32:G38),1)</f>
        <v>45</v>
      </c>
      <c r="H39" s="52">
        <f>ROUND(SUM(D32:D38)-SUM(H32:H38),1)</f>
        <v>83.3</v>
      </c>
      <c r="I39" s="52">
        <f>ROUND(SUM(D32:D38)-SUM(I32:I38),1)</f>
        <v>204.7</v>
      </c>
      <c r="J39" s="52">
        <f>ROUND(SUM(D32:D38)-SUM(J32:J38),1)</f>
        <v>615.6</v>
      </c>
      <c r="K39" s="52">
        <f>ROUND(SUM(D32:D38)-SUM(K32:K38),1)</f>
        <v>2402</v>
      </c>
      <c r="L39" s="52">
        <f>ROUND(SUM(D32:D38)-SUM(L32:L38),1)</f>
        <v>2402</v>
      </c>
      <c r="M39" s="52">
        <f>ROUND(SUM(D32:D38)-SUM(M32:M38),1)</f>
        <v>2402</v>
      </c>
      <c r="N39" s="52">
        <f>ROUND(SUM(D32:D38)-SUM(N32:N38),1)</f>
        <v>2402</v>
      </c>
      <c r="O39" s="52">
        <f>ROUND(SUM(D32:D38)-SUM(O32:O38),1)</f>
        <v>2402</v>
      </c>
      <c r="P39" s="52">
        <f>ROUND(SUM(D32:D38)-SUM(P32:P38),1)</f>
        <v>2402</v>
      </c>
      <c r="Q39" s="52">
        <f>ROUND(SUM(D32:D38)-SUM(Q32:Q38),1)</f>
        <v>2402</v>
      </c>
      <c r="R39" s="53">
        <f>ROUND(SUM(D32:D38)-SUM(R32:R38),1)</f>
        <v>2402</v>
      </c>
      <c r="S39" s="54">
        <f>IF(S40=1,D39,IF(S40=2,E39,IF(S40=3,F39,IF(S40=4,G39,IF(S40=5,H39,IF(S40=6,I39,IF(S40=7,J39,IF(S40=8,K39,IF(S40=9,L39,IF(S40=10,M39,IF(S40=11,N39,IF(S40=12,O39,IF(S40=13,P39,IF(S40=14,Q39,IF(S40=15,R39,0)))))))))))))))/SUM(D32:D38)</f>
        <v>0</v>
      </c>
    </row>
    <row r="40" spans="2:19" ht="18" thickBot="1" x14ac:dyDescent="0.35">
      <c r="B40" s="55" t="s">
        <v>49</v>
      </c>
      <c r="C40" s="69" t="s">
        <v>31</v>
      </c>
      <c r="D40" s="56">
        <v>6301</v>
      </c>
      <c r="E40" s="56" t="s">
        <v>26</v>
      </c>
      <c r="F40" s="56">
        <v>2402</v>
      </c>
      <c r="G40" s="56" t="s">
        <v>27</v>
      </c>
      <c r="H40" s="56">
        <v>95</v>
      </c>
      <c r="I40" s="56" t="s">
        <v>28</v>
      </c>
      <c r="J40" s="57">
        <f>(H40+F40)/D40</f>
        <v>0.39628630376130775</v>
      </c>
      <c r="K40" s="56" t="s">
        <v>29</v>
      </c>
      <c r="L40" s="57">
        <f>F40/(F40+H40)</f>
        <v>0.96195434521425716</v>
      </c>
      <c r="M40" s="56" t="s">
        <v>30</v>
      </c>
      <c r="N40" s="57">
        <f>H40/(F40+H40)</f>
        <v>3.8045654785742893E-2</v>
      </c>
      <c r="O40" s="56" t="s">
        <v>25</v>
      </c>
      <c r="P40" s="56">
        <v>601</v>
      </c>
      <c r="Q40" s="76" t="s">
        <v>24</v>
      </c>
      <c r="R40" s="77"/>
      <c r="S40" s="58">
        <v>1</v>
      </c>
    </row>
    <row r="41" spans="2:19" ht="18" thickBot="1" x14ac:dyDescent="0.35"/>
    <row r="42" spans="2:19" ht="18" thickBot="1" x14ac:dyDescent="0.35">
      <c r="B42" s="73" t="s">
        <v>87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</row>
    <row r="43" spans="2:19" ht="18" thickBot="1" x14ac:dyDescent="0.35">
      <c r="B43" s="73" t="s">
        <v>50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5"/>
    </row>
    <row r="44" spans="2:19" ht="18" thickBot="1" x14ac:dyDescent="0.35">
      <c r="B44" s="47" t="s">
        <v>0</v>
      </c>
      <c r="C44" s="49" t="s">
        <v>1</v>
      </c>
      <c r="D44" s="48" t="s">
        <v>2</v>
      </c>
      <c r="E44" s="48" t="s">
        <v>3</v>
      </c>
      <c r="F44" s="48" t="s">
        <v>4</v>
      </c>
      <c r="G44" s="48" t="s">
        <v>5</v>
      </c>
      <c r="H44" s="48" t="s">
        <v>6</v>
      </c>
      <c r="I44" s="48" t="s">
        <v>7</v>
      </c>
      <c r="J44" s="48" t="s">
        <v>8</v>
      </c>
      <c r="K44" s="48" t="s">
        <v>9</v>
      </c>
      <c r="L44" s="48" t="s">
        <v>10</v>
      </c>
      <c r="M44" s="48" t="s">
        <v>11</v>
      </c>
      <c r="N44" s="48" t="s">
        <v>12</v>
      </c>
      <c r="O44" s="48" t="s">
        <v>13</v>
      </c>
      <c r="P44" s="48" t="s">
        <v>14</v>
      </c>
      <c r="Q44" s="48" t="s">
        <v>15</v>
      </c>
      <c r="R44" s="49" t="s">
        <v>16</v>
      </c>
      <c r="S44" s="50"/>
    </row>
    <row r="45" spans="2:19" x14ac:dyDescent="0.3">
      <c r="B45" s="65" t="s">
        <v>18</v>
      </c>
      <c r="C45" s="66" t="s">
        <v>80</v>
      </c>
      <c r="D45" s="67">
        <v>877</v>
      </c>
      <c r="E45" s="67">
        <v>761</v>
      </c>
      <c r="F45" s="67">
        <v>761</v>
      </c>
      <c r="G45" s="67">
        <v>761</v>
      </c>
      <c r="H45" s="67">
        <v>761</v>
      </c>
      <c r="I45" s="67">
        <v>761</v>
      </c>
      <c r="J45" s="67">
        <v>761</v>
      </c>
      <c r="K45" s="67"/>
      <c r="L45" s="67"/>
      <c r="M45" s="67"/>
      <c r="N45" s="67"/>
      <c r="O45" s="67"/>
      <c r="P45" s="67"/>
      <c r="Q45" s="67"/>
      <c r="R45" s="71"/>
      <c r="S45" s="72">
        <f>IF(S53=1,D45,IF(S53=2,E45,IF(S53=3,F45,IF(S53=4,G45,IF(S53=5,H45,IF(S53=6,I45,IF(S53=7,J45,IF(S53=8,K45,IF(S53=9,L45,IF(S53=10,M45,IF(S53=11,N45,IF(S53=12,O45,IF(S53=13,P45,IF(S53=14,Q45,IF(S53=15,R45,0)))))))))))))))/SUM(D45:D51)</f>
        <v>0.23060741519852748</v>
      </c>
    </row>
    <row r="46" spans="2:19" x14ac:dyDescent="0.3">
      <c r="B46" s="65" t="s">
        <v>17</v>
      </c>
      <c r="C46" s="66" t="s">
        <v>81</v>
      </c>
      <c r="D46" s="67">
        <v>800</v>
      </c>
      <c r="E46" s="67">
        <v>800</v>
      </c>
      <c r="F46" s="67">
        <v>761</v>
      </c>
      <c r="G46" s="67">
        <v>761</v>
      </c>
      <c r="H46" s="67">
        <v>761</v>
      </c>
      <c r="I46" s="67">
        <v>761</v>
      </c>
      <c r="J46" s="67">
        <v>761</v>
      </c>
      <c r="K46" s="67"/>
      <c r="L46" s="67"/>
      <c r="M46" s="67"/>
      <c r="N46" s="67"/>
      <c r="O46" s="67"/>
      <c r="P46" s="67"/>
      <c r="Q46" s="67"/>
      <c r="R46" s="71"/>
      <c r="S46" s="72">
        <f>IF(S53=1,D46,IF(S53=2,E46,IF(S53=3,F46,IF(S53=4,G46,IF(S53=5,H46,IF(S53=6,I46,IF(S53=7,J46,IF(S53=8,K46,IF(S53=9,L46,IF(S53=10,M46,IF(S53=11,N46,IF(S53=12,O46,IF(S53=13,P46,IF(S53=14,Q46,IF(S53=15,R46,0)))))))))))))))/SUM(D45:D51)</f>
        <v>0.21036024191427821</v>
      </c>
    </row>
    <row r="47" spans="2:19" x14ac:dyDescent="0.3">
      <c r="B47" s="65" t="s">
        <v>22</v>
      </c>
      <c r="C47" s="66" t="s">
        <v>82</v>
      </c>
      <c r="D47" s="67">
        <v>742</v>
      </c>
      <c r="E47" s="67">
        <v>767.9</v>
      </c>
      <c r="F47" s="67">
        <v>767.9</v>
      </c>
      <c r="G47" s="67">
        <v>761</v>
      </c>
      <c r="H47" s="67">
        <v>761</v>
      </c>
      <c r="I47" s="67">
        <v>761</v>
      </c>
      <c r="J47" s="67">
        <v>761</v>
      </c>
      <c r="K47" s="67"/>
      <c r="L47" s="67"/>
      <c r="M47" s="67"/>
      <c r="N47" s="67"/>
      <c r="O47" s="67"/>
      <c r="P47" s="67"/>
      <c r="Q47" s="67"/>
      <c r="R47" s="71"/>
      <c r="S47" s="72">
        <f>IF(S53=1,D47,IF(S53=2,E47,IF(S53=3,F47,IF(S53=4,G47,IF(S53=5,H47,IF(S53=6,I47,IF(S53=7,J47,IF(S53=8,K47,IF(S53=9,L47,IF(S53=10,M47,IF(S53=11,N47,IF(S53=12,O47,IF(S53=13,P47,IF(S53=14,Q47,IF(S53=15,R47,0)))))))))))))))/SUM(D45:D51)</f>
        <v>0.19510912437549302</v>
      </c>
    </row>
    <row r="48" spans="2:19" x14ac:dyDescent="0.3">
      <c r="B48" s="65" t="s">
        <v>17</v>
      </c>
      <c r="C48" s="66" t="s">
        <v>83</v>
      </c>
      <c r="D48" s="67">
        <v>643</v>
      </c>
      <c r="E48" s="67">
        <v>662</v>
      </c>
      <c r="F48" s="67">
        <v>697.5</v>
      </c>
      <c r="G48" s="67">
        <v>700.8</v>
      </c>
      <c r="H48" s="67">
        <v>720.3</v>
      </c>
      <c r="I48" s="67">
        <v>747.2</v>
      </c>
      <c r="J48" s="67">
        <v>799.6</v>
      </c>
      <c r="K48" s="67"/>
      <c r="L48" s="67"/>
      <c r="M48" s="67"/>
      <c r="N48" s="67"/>
      <c r="O48" s="67"/>
      <c r="P48" s="67"/>
      <c r="Q48" s="67"/>
      <c r="R48" s="71"/>
      <c r="S48" s="72">
        <f>IF(S53=1,D48,IF(S53=2,E48,IF(S53=3,F48,IF(S53=4,G48,IF(S53=5,H48,IF(S53=6,I48,IF(S53=7,J48,IF(S53=8,K48,IF(S53=9,L48,IF(S53=10,M48,IF(S53=11,N48,IF(S53=12,O48,IF(S53=13,P48,IF(S53=14,Q48,IF(S53=15,R48,0)))))))))))))))/SUM(D45:D51)</f>
        <v>0.16907704443860111</v>
      </c>
    </row>
    <row r="49" spans="2:19" x14ac:dyDescent="0.3">
      <c r="B49" s="65" t="s">
        <v>19</v>
      </c>
      <c r="C49" s="66" t="s">
        <v>84</v>
      </c>
      <c r="D49" s="67">
        <v>629</v>
      </c>
      <c r="E49" s="67">
        <v>653.29999999999995</v>
      </c>
      <c r="F49" s="67">
        <v>653.5</v>
      </c>
      <c r="G49" s="67">
        <v>654.20000000000005</v>
      </c>
      <c r="H49" s="67">
        <v>657.9</v>
      </c>
      <c r="I49" s="67">
        <v>688</v>
      </c>
      <c r="J49" s="67">
        <v>0</v>
      </c>
      <c r="K49" s="67"/>
      <c r="L49" s="67"/>
      <c r="M49" s="67"/>
      <c r="N49" s="67"/>
      <c r="O49" s="67"/>
      <c r="P49" s="67"/>
      <c r="Q49" s="67"/>
      <c r="R49" s="71"/>
      <c r="S49" s="72">
        <f>IF(S53=1,D49,IF(S53=2,E49,IF(S53=3,F49,IF(S53=4,G49,IF(S53=5,H49,IF(S53=6,I49,IF(S53=7,J49,IF(S53=8,K49,IF(S53=9,L49,IF(S53=10,M49,IF(S53=11,N49,IF(S53=12,O49,IF(S53=13,P49,IF(S53=14,Q49,IF(S53=15,R49,0)))))))))))))))/SUM(D45:D51)</f>
        <v>0.16539574020510123</v>
      </c>
    </row>
    <row r="50" spans="2:19" x14ac:dyDescent="0.3">
      <c r="B50" s="65" t="s">
        <v>20</v>
      </c>
      <c r="C50" s="66" t="s">
        <v>85</v>
      </c>
      <c r="D50" s="67">
        <v>68</v>
      </c>
      <c r="E50" s="67">
        <v>77.400000000000006</v>
      </c>
      <c r="F50" s="67">
        <v>77.900000000000006</v>
      </c>
      <c r="G50" s="67">
        <v>78.5</v>
      </c>
      <c r="H50" s="67">
        <v>92.1</v>
      </c>
      <c r="I50" s="67">
        <v>0</v>
      </c>
      <c r="J50" s="67"/>
      <c r="K50" s="67"/>
      <c r="L50" s="67"/>
      <c r="M50" s="67"/>
      <c r="N50" s="67"/>
      <c r="O50" s="67"/>
      <c r="P50" s="67"/>
      <c r="Q50" s="67"/>
      <c r="R50" s="71"/>
      <c r="S50" s="72">
        <f>IF(S53=1,D50,IF(S53=2,E50,IF(S53=3,F50,IF(S53=4,G50,IF(S53=5,H50,IF(S53=6,I50,IF(S53=7,J50,IF(S53=8,K50,IF(S53=9,L50,IF(S53=10,M50,IF(S53=11,N50,IF(S53=12,O50,IF(S53=13,P50,IF(S53=14,Q50,IF(S53=15,R50,0)))))))))))))))/SUM(D45:D51)</f>
        <v>1.7880620562713646E-2</v>
      </c>
    </row>
    <row r="51" spans="2:19" x14ac:dyDescent="0.3">
      <c r="B51" s="65" t="s">
        <v>51</v>
      </c>
      <c r="C51" s="66" t="s">
        <v>86</v>
      </c>
      <c r="D51" s="67">
        <v>44</v>
      </c>
      <c r="E51" s="67">
        <v>46.6</v>
      </c>
      <c r="F51" s="67">
        <v>47</v>
      </c>
      <c r="G51" s="67">
        <v>47.3</v>
      </c>
      <c r="H51" s="67">
        <v>0</v>
      </c>
      <c r="I51" s="67"/>
      <c r="J51" s="67"/>
      <c r="K51" s="67"/>
      <c r="L51" s="67"/>
      <c r="M51" s="67"/>
      <c r="N51" s="67"/>
      <c r="O51" s="67"/>
      <c r="P51" s="67"/>
      <c r="Q51" s="67"/>
      <c r="R51" s="71"/>
      <c r="S51" s="72">
        <f>IF(S53=1,D51,IF(S53=2,E51,IF(S53=3,F51,IF(S53=4,G51,IF(S53=5,H51,IF(S53=6,I51,IF(S53=7,J51,IF(S53=8,K51,IF(S53=9,L51,IF(S53=10,M51,IF(S53=11,N51,IF(S53=12,O51,IF(S53=13,P51,IF(S53=14,Q51,IF(S53=15,R51,0)))))))))))))))/SUM(D45:D51)</f>
        <v>1.15698133052853E-2</v>
      </c>
    </row>
    <row r="52" spans="2:19" ht="18" thickBot="1" x14ac:dyDescent="0.35">
      <c r="B52" s="51" t="s">
        <v>23</v>
      </c>
      <c r="C52" s="68"/>
      <c r="D52" s="52">
        <v>0</v>
      </c>
      <c r="E52" s="52">
        <f>ROUND(SUM(D45:D51)-SUM(E45:E51),1)</f>
        <v>34.799999999999997</v>
      </c>
      <c r="F52" s="52">
        <f>ROUND(SUM(D45:D51)-SUM(F45:F51),1)</f>
        <v>37.200000000000003</v>
      </c>
      <c r="G52" s="52">
        <f>ROUND(SUM(D45:D51)-SUM(G45:G51),1)</f>
        <v>39.200000000000003</v>
      </c>
      <c r="H52" s="52">
        <f>ROUND(SUM(D45:D51)-SUM(H45:H51),1)</f>
        <v>49.7</v>
      </c>
      <c r="I52" s="52">
        <f>ROUND(SUM(D45:D51)-SUM(I45:I51),1)</f>
        <v>84.8</v>
      </c>
      <c r="J52" s="52">
        <f>ROUND(SUM(D45:D51)-SUM(J45:J51),1)</f>
        <v>720.4</v>
      </c>
      <c r="K52" s="52">
        <f>ROUND(SUM(D45:D51)-SUM(K45:K51),1)</f>
        <v>3803</v>
      </c>
      <c r="L52" s="52">
        <f>ROUND(SUM(D45:D51)-SUM(L45:L51),1)</f>
        <v>3803</v>
      </c>
      <c r="M52" s="52">
        <f>ROUND(SUM(D45:D51)-SUM(M45:M51),1)</f>
        <v>3803</v>
      </c>
      <c r="N52" s="52">
        <f>ROUND(SUM(D45:D51)-SUM(N45:N51),1)</f>
        <v>3803</v>
      </c>
      <c r="O52" s="52">
        <f>ROUND(SUM(D45:D51)-SUM(O45:O51),1)</f>
        <v>3803</v>
      </c>
      <c r="P52" s="52">
        <f>ROUND(SUM(D45:D51)-SUM(P45:P51),1)</f>
        <v>3803</v>
      </c>
      <c r="Q52" s="52">
        <f>ROUND(SUM(D45:D51)-SUM(Q45:Q51),1)</f>
        <v>3803</v>
      </c>
      <c r="R52" s="53">
        <f>ROUND(SUM(D45:D51)-SUM(R45:R51),1)</f>
        <v>3803</v>
      </c>
      <c r="S52" s="54">
        <f>IF(S53=1,D52,IF(S53=2,E52,IF(S53=3,F52,IF(S53=4,G52,IF(S53=5,H52,IF(S53=6,I52,IF(S53=7,J52,IF(S53=8,K52,IF(S53=9,L52,IF(S53=10,M52,IF(S53=11,N52,IF(S53=12,O52,IF(S53=13,P52,IF(S53=14,Q52,IF(S53=15,R52,0)))))))))))))))/SUM(D45:D51)</f>
        <v>0</v>
      </c>
    </row>
    <row r="53" spans="2:19" ht="18" thickBot="1" x14ac:dyDescent="0.35">
      <c r="B53" s="55" t="s">
        <v>49</v>
      </c>
      <c r="C53" s="69" t="s">
        <v>31</v>
      </c>
      <c r="D53" s="56">
        <v>9357</v>
      </c>
      <c r="E53" s="56" t="s">
        <v>26</v>
      </c>
      <c r="F53" s="56">
        <v>3803</v>
      </c>
      <c r="G53" s="56" t="s">
        <v>27</v>
      </c>
      <c r="H53" s="56">
        <v>100</v>
      </c>
      <c r="I53" s="56" t="s">
        <v>28</v>
      </c>
      <c r="J53" s="57">
        <f>(H53+F53)/D53</f>
        <v>0.41712087207438281</v>
      </c>
      <c r="K53" s="56" t="s">
        <v>29</v>
      </c>
      <c r="L53" s="57">
        <f>F53/(F53+H53)</f>
        <v>0.97437868306430953</v>
      </c>
      <c r="M53" s="56" t="s">
        <v>30</v>
      </c>
      <c r="N53" s="57">
        <f>H53/(F53+H53)</f>
        <v>2.5621316935690495E-2</v>
      </c>
      <c r="O53" s="56" t="s">
        <v>25</v>
      </c>
      <c r="P53" s="56">
        <v>761</v>
      </c>
      <c r="Q53" s="76" t="s">
        <v>24</v>
      </c>
      <c r="R53" s="77"/>
      <c r="S53" s="58">
        <v>1</v>
      </c>
    </row>
    <row r="54" spans="2:19" ht="18" thickBot="1" x14ac:dyDescent="0.35"/>
    <row r="55" spans="2:19" ht="18" thickBot="1" x14ac:dyDescent="0.35">
      <c r="B55" s="73" t="s">
        <v>97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/>
    </row>
    <row r="56" spans="2:19" ht="18" thickBot="1" x14ac:dyDescent="0.35">
      <c r="B56" s="73" t="s">
        <v>50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5"/>
    </row>
    <row r="57" spans="2:19" ht="18" thickBot="1" x14ac:dyDescent="0.35">
      <c r="B57" s="47" t="s">
        <v>0</v>
      </c>
      <c r="C57" s="49" t="s">
        <v>1</v>
      </c>
      <c r="D57" s="48" t="s">
        <v>2</v>
      </c>
      <c r="E57" s="48" t="s">
        <v>3</v>
      </c>
      <c r="F57" s="48" t="s">
        <v>4</v>
      </c>
      <c r="G57" s="48" t="s">
        <v>5</v>
      </c>
      <c r="H57" s="48" t="s">
        <v>6</v>
      </c>
      <c r="I57" s="48" t="s">
        <v>7</v>
      </c>
      <c r="J57" s="48" t="s">
        <v>8</v>
      </c>
      <c r="K57" s="48" t="s">
        <v>9</v>
      </c>
      <c r="L57" s="48" t="s">
        <v>10</v>
      </c>
      <c r="M57" s="48" t="s">
        <v>11</v>
      </c>
      <c r="N57" s="48" t="s">
        <v>12</v>
      </c>
      <c r="O57" s="48" t="s">
        <v>13</v>
      </c>
      <c r="P57" s="48" t="s">
        <v>14</v>
      </c>
      <c r="Q57" s="48" t="s">
        <v>15</v>
      </c>
      <c r="R57" s="49" t="s">
        <v>16</v>
      </c>
      <c r="S57" s="50"/>
    </row>
    <row r="58" spans="2:19" x14ac:dyDescent="0.3">
      <c r="B58" s="65" t="s">
        <v>17</v>
      </c>
      <c r="C58" s="66" t="s">
        <v>90</v>
      </c>
      <c r="D58" s="67">
        <v>1021</v>
      </c>
      <c r="E58" s="67">
        <v>829</v>
      </c>
      <c r="F58" s="67">
        <v>829</v>
      </c>
      <c r="G58" s="67">
        <v>829</v>
      </c>
      <c r="H58" s="67">
        <v>829</v>
      </c>
      <c r="I58" s="67">
        <v>829</v>
      </c>
      <c r="J58" s="67"/>
      <c r="K58" s="67"/>
      <c r="L58" s="67"/>
      <c r="M58" s="67"/>
      <c r="N58" s="67"/>
      <c r="O58" s="67"/>
      <c r="P58" s="67"/>
      <c r="Q58" s="67"/>
      <c r="R58" s="71"/>
      <c r="S58" s="72">
        <f>IF(S66=1,D58,IF(S66=2,E58,IF(S66=3,F58,IF(S66=4,G58,IF(S66=5,H58,IF(S66=6,I58,IF(S66=7,J58,IF(S66=8,K58,IF(S66=9,L58,IF(S66=10,M58,IF(S66=11,N58,IF(S66=12,O58,IF(S66=13,P58,IF(S66=14,Q58,IF(S66=15,R58,0)))))))))))))))/SUM(D58:D64)</f>
        <v>0.30799396681749625</v>
      </c>
    </row>
    <row r="59" spans="2:19" x14ac:dyDescent="0.3">
      <c r="B59" s="65" t="s">
        <v>19</v>
      </c>
      <c r="C59" s="66" t="s">
        <v>91</v>
      </c>
      <c r="D59" s="67">
        <v>1008</v>
      </c>
      <c r="E59" s="67">
        <v>1008</v>
      </c>
      <c r="F59" s="67">
        <v>829</v>
      </c>
      <c r="G59" s="67">
        <v>829</v>
      </c>
      <c r="H59" s="67">
        <v>829</v>
      </c>
      <c r="I59" s="67">
        <v>829</v>
      </c>
      <c r="J59" s="67"/>
      <c r="K59" s="67"/>
      <c r="L59" s="67"/>
      <c r="M59" s="67"/>
      <c r="N59" s="67"/>
      <c r="O59" s="67"/>
      <c r="P59" s="67"/>
      <c r="Q59" s="67"/>
      <c r="R59" s="71"/>
      <c r="S59" s="72">
        <f>IF(S66=1,D59,IF(S66=2,E59,IF(S66=3,F59,IF(S66=4,G59,IF(S66=5,H59,IF(S66=6,I59,IF(S66=7,J59,IF(S66=8,K59,IF(S66=9,L59,IF(S66=10,M59,IF(S66=11,N59,IF(S66=12,O59,IF(S66=13,P59,IF(S66=14,Q59,IF(S66=15,R59,0)))))))))))))))/SUM(D58:D64)</f>
        <v>0.30407239819004522</v>
      </c>
    </row>
    <row r="60" spans="2:19" x14ac:dyDescent="0.3">
      <c r="B60" s="65" t="s">
        <v>18</v>
      </c>
      <c r="C60" s="66" t="s">
        <v>92</v>
      </c>
      <c r="D60" s="67">
        <v>650</v>
      </c>
      <c r="E60" s="67">
        <v>685</v>
      </c>
      <c r="F60" s="67">
        <v>692.4</v>
      </c>
      <c r="G60" s="67">
        <v>709.1</v>
      </c>
      <c r="H60" s="67">
        <v>760.2</v>
      </c>
      <c r="I60" s="67">
        <v>951.3</v>
      </c>
      <c r="J60" s="67"/>
      <c r="K60" s="67"/>
      <c r="L60" s="67"/>
      <c r="M60" s="67"/>
      <c r="N60" s="67"/>
      <c r="O60" s="67"/>
      <c r="P60" s="67"/>
      <c r="Q60" s="67"/>
      <c r="R60" s="71"/>
      <c r="S60" s="72">
        <f>IF(S66=1,D60,IF(S66=2,E60,IF(S66=3,F60,IF(S66=4,G60,IF(S66=5,H60,IF(S66=6,I60,IF(S66=7,J60,IF(S66=8,K60,IF(S66=9,L60,IF(S66=10,M60,IF(S66=11,N60,IF(S66=12,O60,IF(S66=13,P60,IF(S66=14,Q60,IF(S66=15,R60,0)))))))))))))))/SUM(D58:D64)</f>
        <v>0.19607843137254902</v>
      </c>
    </row>
    <row r="61" spans="2:19" x14ac:dyDescent="0.3">
      <c r="B61" s="65" t="s">
        <v>19</v>
      </c>
      <c r="C61" s="66" t="s">
        <v>93</v>
      </c>
      <c r="D61" s="67">
        <v>229</v>
      </c>
      <c r="E61" s="67">
        <v>232.2</v>
      </c>
      <c r="F61" s="67">
        <v>384.2</v>
      </c>
      <c r="G61" s="67">
        <v>404.9</v>
      </c>
      <c r="H61" s="67">
        <v>416.5</v>
      </c>
      <c r="I61" s="67">
        <v>434.8</v>
      </c>
      <c r="J61" s="67"/>
      <c r="K61" s="67"/>
      <c r="L61" s="67"/>
      <c r="M61" s="67"/>
      <c r="N61" s="67"/>
      <c r="O61" s="67"/>
      <c r="P61" s="67"/>
      <c r="Q61" s="67"/>
      <c r="R61" s="71"/>
      <c r="S61" s="72">
        <f>IF(S66=1,D61,IF(S66=2,E61,IF(S66=3,F61,IF(S66=4,G61,IF(S66=5,H61,IF(S66=6,I61,IF(S66=7,J61,IF(S66=8,K61,IF(S66=9,L61,IF(S66=10,M61,IF(S66=11,N61,IF(S66=12,O61,IF(S66=13,P61,IF(S66=14,Q61,IF(S66=15,R61,0)))))))))))))))/SUM(D58:D64)</f>
        <v>6.9079939668174967E-2</v>
      </c>
    </row>
    <row r="62" spans="2:19" x14ac:dyDescent="0.3">
      <c r="B62" s="65" t="s">
        <v>22</v>
      </c>
      <c r="C62" s="66" t="s">
        <v>94</v>
      </c>
      <c r="D62" s="67">
        <v>209</v>
      </c>
      <c r="E62" s="67">
        <v>302.10000000000002</v>
      </c>
      <c r="F62" s="67">
        <v>305.3</v>
      </c>
      <c r="G62" s="67">
        <v>323.5</v>
      </c>
      <c r="H62" s="67">
        <v>377</v>
      </c>
      <c r="I62" s="67">
        <v>0</v>
      </c>
      <c r="J62" s="67"/>
      <c r="K62" s="67"/>
      <c r="L62" s="67"/>
      <c r="M62" s="67"/>
      <c r="N62" s="67"/>
      <c r="O62" s="67"/>
      <c r="P62" s="67"/>
      <c r="Q62" s="67"/>
      <c r="R62" s="71"/>
      <c r="S62" s="72">
        <f>IF(S66=1,D62,IF(S66=2,E62,IF(S66=3,F62,IF(S66=4,G62,IF(S66=5,H62,IF(S66=6,I62,IF(S66=7,J62,IF(S66=8,K62,IF(S66=9,L62,IF(S66=10,M62,IF(S66=11,N62,IF(S66=12,O62,IF(S66=13,P62,IF(S66=14,Q62,IF(S66=15,R62,0)))))))))))))))/SUM(D58:D64)</f>
        <v>6.3046757164404221E-2</v>
      </c>
    </row>
    <row r="63" spans="2:19" x14ac:dyDescent="0.3">
      <c r="B63" s="65" t="s">
        <v>21</v>
      </c>
      <c r="C63" s="66" t="s">
        <v>95</v>
      </c>
      <c r="D63" s="67">
        <v>123</v>
      </c>
      <c r="E63" s="67">
        <v>135.6</v>
      </c>
      <c r="F63" s="67">
        <v>140.4</v>
      </c>
      <c r="G63" s="67">
        <v>153.30000000000001</v>
      </c>
      <c r="H63" s="67"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71"/>
      <c r="S63" s="72">
        <f>IF(S66=1,D63,IF(S66=2,E63,IF(S66=3,F63,IF(S66=4,G63,IF(S66=5,H63,IF(S66=6,I63,IF(S66=7,J63,IF(S66=8,K63,IF(S66=9,L63,IF(S66=10,M63,IF(S66=11,N63,IF(S66=12,O63,IF(S66=13,P63,IF(S66=14,Q63,IF(S66=15,R63,0)))))))))))))))/SUM(D58:D64)</f>
        <v>3.7104072398190045E-2</v>
      </c>
    </row>
    <row r="64" spans="2:19" x14ac:dyDescent="0.3">
      <c r="B64" s="65" t="s">
        <v>20</v>
      </c>
      <c r="C64" s="66" t="s">
        <v>96</v>
      </c>
      <c r="D64" s="67">
        <v>75</v>
      </c>
      <c r="E64" s="67">
        <v>81.8</v>
      </c>
      <c r="F64" s="67">
        <v>84.8</v>
      </c>
      <c r="G64" s="67">
        <v>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71"/>
      <c r="S64" s="72">
        <f>IF(S66=1,D64,IF(S66=2,E64,IF(S66=3,F64,IF(S66=4,G64,IF(S66=5,H64,IF(S66=6,I64,IF(S66=7,J64,IF(S66=8,K64,IF(S66=9,L64,IF(S66=10,M64,IF(S66=11,N64,IF(S66=12,O64,IF(S66=13,P64,IF(S66=14,Q64,IF(S66=15,R64,0)))))))))))))))/SUM(D58:D64)</f>
        <v>2.2624434389140271E-2</v>
      </c>
    </row>
    <row r="65" spans="2:19" ht="18" thickBot="1" x14ac:dyDescent="0.35">
      <c r="B65" s="51" t="s">
        <v>23</v>
      </c>
      <c r="C65" s="68"/>
      <c r="D65" s="52">
        <v>0</v>
      </c>
      <c r="E65" s="52">
        <f>ROUND(SUM(D58:D64)-SUM(E58:E64),1)</f>
        <v>41.3</v>
      </c>
      <c r="F65" s="52">
        <f>ROUND(SUM(D58:D64)-SUM(F58:F64),1)</f>
        <v>49.9</v>
      </c>
      <c r="G65" s="52">
        <f>ROUND(SUM(D58:D64)-SUM(G58:G64),1)</f>
        <v>66.2</v>
      </c>
      <c r="H65" s="52">
        <f>ROUND(SUM(D58:D64)-SUM(H58:H64),1)</f>
        <v>103.3</v>
      </c>
      <c r="I65" s="52">
        <f>ROUND(SUM(D58:D64)-SUM(I58:I64),1)</f>
        <v>270.89999999999998</v>
      </c>
      <c r="J65" s="52">
        <f>ROUND(SUM(D58:D64)-SUM(J58:J64),1)</f>
        <v>3315</v>
      </c>
      <c r="K65" s="52">
        <f>ROUND(SUM(D58:D64)-SUM(K58:K64),1)</f>
        <v>3315</v>
      </c>
      <c r="L65" s="52">
        <f>ROUND(SUM(D58:D64)-SUM(L58:L64),1)</f>
        <v>3315</v>
      </c>
      <c r="M65" s="52">
        <f>ROUND(SUM(D58:D64)-SUM(M58:M64),1)</f>
        <v>3315</v>
      </c>
      <c r="N65" s="52">
        <f>ROUND(SUM(D58:D64)-SUM(N58:N64),1)</f>
        <v>3315</v>
      </c>
      <c r="O65" s="52">
        <f>ROUND(SUM(D58:D64)-SUM(O58:O64),1)</f>
        <v>3315</v>
      </c>
      <c r="P65" s="52">
        <f>ROUND(SUM(D58:D64)-SUM(P58:P64),1)</f>
        <v>3315</v>
      </c>
      <c r="Q65" s="52">
        <f>ROUND(SUM(D58:D64)-SUM(Q58:Q64),1)</f>
        <v>3315</v>
      </c>
      <c r="R65" s="53">
        <f>ROUND(SUM(D58:D64)-SUM(R58:R64),1)</f>
        <v>3315</v>
      </c>
      <c r="S65" s="54">
        <f>IF(S66=1,D65,IF(S66=2,E65,IF(S66=3,F65,IF(S66=4,G65,IF(S66=5,H65,IF(S66=6,I65,IF(S66=7,J65,IF(S66=8,K65,IF(S66=9,L65,IF(S66=10,M65,IF(S66=11,N65,IF(S66=12,O65,IF(S66=13,P65,IF(S66=14,Q65,IF(S66=15,R65,0)))))))))))))))/SUM(D58:D64)</f>
        <v>0</v>
      </c>
    </row>
    <row r="66" spans="2:19" ht="18" thickBot="1" x14ac:dyDescent="0.35">
      <c r="B66" s="55" t="s">
        <v>49</v>
      </c>
      <c r="C66" s="69" t="s">
        <v>31</v>
      </c>
      <c r="D66" s="56">
        <v>7004</v>
      </c>
      <c r="E66" s="56" t="s">
        <v>26</v>
      </c>
      <c r="F66" s="56">
        <v>3315</v>
      </c>
      <c r="G66" s="56" t="s">
        <v>27</v>
      </c>
      <c r="H66" s="56">
        <v>46</v>
      </c>
      <c r="I66" s="56" t="s">
        <v>28</v>
      </c>
      <c r="J66" s="57">
        <f>(H66+F66)/D66</f>
        <v>0.47986864648772132</v>
      </c>
      <c r="K66" s="56" t="s">
        <v>29</v>
      </c>
      <c r="L66" s="57">
        <f>F66/(F66+H66)</f>
        <v>0.98631359714370725</v>
      </c>
      <c r="M66" s="56" t="s">
        <v>30</v>
      </c>
      <c r="N66" s="57">
        <f>H66/(F66+H66)</f>
        <v>1.368640285629277E-2</v>
      </c>
      <c r="O66" s="56" t="s">
        <v>25</v>
      </c>
      <c r="P66" s="56">
        <v>829</v>
      </c>
      <c r="Q66" s="76" t="s">
        <v>24</v>
      </c>
      <c r="R66" s="77"/>
      <c r="S66" s="58">
        <v>1</v>
      </c>
    </row>
  </sheetData>
  <mergeCells count="15">
    <mergeCell ref="Q66:R66"/>
    <mergeCell ref="B56:S56"/>
    <mergeCell ref="B30:S30"/>
    <mergeCell ref="Q40:R40"/>
    <mergeCell ref="B29:S29"/>
    <mergeCell ref="B43:S43"/>
    <mergeCell ref="Q53:R53"/>
    <mergeCell ref="B42:S42"/>
    <mergeCell ref="B55:S55"/>
    <mergeCell ref="B3:S3"/>
    <mergeCell ref="Q13:R13"/>
    <mergeCell ref="B2:S2"/>
    <mergeCell ref="B16:S16"/>
    <mergeCell ref="Q27:R27"/>
    <mergeCell ref="B15:S15"/>
  </mergeCells>
  <conditionalFormatting sqref="S7:S11 S34:S38">
    <cfRule type="expression" dxfId="1064" priority="5933">
      <formula>IF($B7="Independent",1,0)</formula>
    </cfRule>
    <cfRule type="expression" dxfId="1063" priority="5934">
      <formula>IF($B7="Family",1,0)</formula>
    </cfRule>
    <cfRule type="expression" dxfId="1062" priority="5935">
      <formula>IF($B7="Alba",1,0)</formula>
    </cfRule>
    <cfRule type="expression" dxfId="1061" priority="5936">
      <formula>IF($B7="Lib Dem",1,0)</formula>
    </cfRule>
    <cfRule type="expression" dxfId="1060" priority="5937">
      <formula>IF($B7="Conservative",1,0)</formula>
    </cfRule>
    <cfRule type="expression" dxfId="1059" priority="5938">
      <formula>IF($B7="Green",1,0)</formula>
    </cfRule>
    <cfRule type="expression" dxfId="1058" priority="5939">
      <formula>IF($B7="SNP",1,0)</formula>
    </cfRule>
    <cfRule type="expression" dxfId="1057" priority="5940">
      <formula>IF($B7="Labour",1,0)</formula>
    </cfRule>
  </conditionalFormatting>
  <conditionalFormatting sqref="D5:R5">
    <cfRule type="expression" dxfId="1056" priority="5925">
      <formula>IF($B5="Independent",1,0)</formula>
    </cfRule>
    <cfRule type="expression" dxfId="1055" priority="5926">
      <formula>IF($B5="Family",1,0)</formula>
    </cfRule>
    <cfRule type="expression" dxfId="1054" priority="5927">
      <formula>IF($B5="Alba",1,0)</formula>
    </cfRule>
    <cfRule type="expression" dxfId="1053" priority="5928">
      <formula>IF($B5="Lib Dem",1,0)</formula>
    </cfRule>
    <cfRule type="expression" dxfId="1052" priority="5929">
      <formula>IF($B5="Conservative",1,0)</formula>
    </cfRule>
    <cfRule type="expression" dxfId="1051" priority="5930">
      <formula>IF($B5="Green",1,0)</formula>
    </cfRule>
    <cfRule type="expression" dxfId="1050" priority="5931">
      <formula>IF($B5="SNP",1,0)</formula>
    </cfRule>
    <cfRule type="expression" dxfId="1049" priority="5932">
      <formula>IF($B5="Labour",1,0)</formula>
    </cfRule>
  </conditionalFormatting>
  <conditionalFormatting sqref="S5">
    <cfRule type="expression" dxfId="1048" priority="5917">
      <formula>IF($B5="Independent",1,0)</formula>
    </cfRule>
    <cfRule type="expression" dxfId="1047" priority="5918">
      <formula>IF($B5="Family",1,0)</formula>
    </cfRule>
    <cfRule type="expression" dxfId="1046" priority="5919">
      <formula>IF($B5="Alba",1,0)</formula>
    </cfRule>
    <cfRule type="expression" dxfId="1045" priority="5920">
      <formula>IF($B5="Lib Dem",1,0)</formula>
    </cfRule>
    <cfRule type="expression" dxfId="1044" priority="5921">
      <formula>IF($B5="Conservative",1,0)</formula>
    </cfRule>
    <cfRule type="expression" dxfId="1043" priority="5922">
      <formula>IF($B5="Green",1,0)</formula>
    </cfRule>
    <cfRule type="expression" dxfId="1042" priority="5923">
      <formula>IF($B5="SNP",1,0)</formula>
    </cfRule>
    <cfRule type="expression" dxfId="1041" priority="5924">
      <formula>IF($B5="Labour",1,0)</formula>
    </cfRule>
  </conditionalFormatting>
  <conditionalFormatting sqref="B5:C5">
    <cfRule type="expression" dxfId="1040" priority="5909">
      <formula>IF($B5="Independent",1,0)</formula>
    </cfRule>
    <cfRule type="expression" dxfId="1039" priority="5910">
      <formula>IF($B5="Family",1,0)</formula>
    </cfRule>
    <cfRule type="expression" dxfId="1038" priority="5911">
      <formula>IF($B5="Alba",1,0)</formula>
    </cfRule>
    <cfRule type="expression" dxfId="1037" priority="5912">
      <formula>IF($B5="Lib Dem",1,0)</formula>
    </cfRule>
    <cfRule type="expression" dxfId="1036" priority="5913">
      <formula>IF($B5="Conservative",1,0)</formula>
    </cfRule>
    <cfRule type="expression" dxfId="1035" priority="5914">
      <formula>IF($B5="Green",1,0)</formula>
    </cfRule>
    <cfRule type="expression" dxfId="1034" priority="5915">
      <formula>IF($B5="SNP",1,0)</formula>
    </cfRule>
    <cfRule type="expression" dxfId="1033" priority="5916">
      <formula>IF($B5="Labour",1,0)</formula>
    </cfRule>
  </conditionalFormatting>
  <conditionalFormatting sqref="D6:R6">
    <cfRule type="expression" dxfId="1032" priority="5901">
      <formula>IF($B6="Independent",1,0)</formula>
    </cfRule>
    <cfRule type="expression" dxfId="1031" priority="5902">
      <formula>IF($B6="Family",1,0)</formula>
    </cfRule>
    <cfRule type="expression" dxfId="1030" priority="5903">
      <formula>IF($B6="Alba",1,0)</formula>
    </cfRule>
    <cfRule type="expression" dxfId="1029" priority="5904">
      <formula>IF($B6="Lib Dem",1,0)</formula>
    </cfRule>
    <cfRule type="expression" dxfId="1028" priority="5905">
      <formula>IF($B6="Conservative",1,0)</formula>
    </cfRule>
    <cfRule type="expression" dxfId="1027" priority="5906">
      <formula>IF($B6="Green",1,0)</formula>
    </cfRule>
    <cfRule type="expression" dxfId="1026" priority="5907">
      <formula>IF($B6="SNP",1,0)</formula>
    </cfRule>
    <cfRule type="expression" dxfId="1025" priority="5908">
      <formula>IF($B6="Labour",1,0)</formula>
    </cfRule>
  </conditionalFormatting>
  <conditionalFormatting sqref="S6">
    <cfRule type="expression" dxfId="1024" priority="5893">
      <formula>IF($B6="Independent",1,0)</formula>
    </cfRule>
    <cfRule type="expression" dxfId="1023" priority="5894">
      <formula>IF($B6="Family",1,0)</formula>
    </cfRule>
    <cfRule type="expression" dxfId="1022" priority="5895">
      <formula>IF($B6="Alba",1,0)</formula>
    </cfRule>
    <cfRule type="expression" dxfId="1021" priority="5896">
      <formula>IF($B6="Lib Dem",1,0)</formula>
    </cfRule>
    <cfRule type="expression" dxfId="1020" priority="5897">
      <formula>IF($B6="Conservative",1,0)</formula>
    </cfRule>
    <cfRule type="expression" dxfId="1019" priority="5898">
      <formula>IF($B6="Green",1,0)</formula>
    </cfRule>
    <cfRule type="expression" dxfId="1018" priority="5899">
      <formula>IF($B6="SNP",1,0)</formula>
    </cfRule>
    <cfRule type="expression" dxfId="1017" priority="5900">
      <formula>IF($B6="Labour",1,0)</formula>
    </cfRule>
  </conditionalFormatting>
  <conditionalFormatting sqref="B6:C6">
    <cfRule type="expression" dxfId="1016" priority="5885">
      <formula>IF($B6="Independent",1,0)</formula>
    </cfRule>
    <cfRule type="expression" dxfId="1015" priority="5886">
      <formula>IF($B6="Family",1,0)</formula>
    </cfRule>
    <cfRule type="expression" dxfId="1014" priority="5887">
      <formula>IF($B6="Alba",1,0)</formula>
    </cfRule>
    <cfRule type="expression" dxfId="1013" priority="5888">
      <formula>IF($B6="Lib Dem",1,0)</formula>
    </cfRule>
    <cfRule type="expression" dxfId="1012" priority="5889">
      <formula>IF($B6="Conservative",1,0)</formula>
    </cfRule>
    <cfRule type="expression" dxfId="1011" priority="5890">
      <formula>IF($B6="Green",1,0)</formula>
    </cfRule>
    <cfRule type="expression" dxfId="1010" priority="5891">
      <formula>IF($B6="SNP",1,0)</formula>
    </cfRule>
    <cfRule type="expression" dxfId="1009" priority="5892">
      <formula>IF($B6="Labour",1,0)</formula>
    </cfRule>
  </conditionalFormatting>
  <conditionalFormatting sqref="D7:R7">
    <cfRule type="expression" dxfId="1008" priority="5877">
      <formula>IF($B7="Independent",1,0)</formula>
    </cfRule>
    <cfRule type="expression" dxfId="1007" priority="5878">
      <formula>IF($B7="Family",1,0)</formula>
    </cfRule>
    <cfRule type="expression" dxfId="1006" priority="5879">
      <formula>IF($B7="Alba",1,0)</formula>
    </cfRule>
    <cfRule type="expression" dxfId="1005" priority="5880">
      <formula>IF($B7="Lib Dem",1,0)</formula>
    </cfRule>
    <cfRule type="expression" dxfId="1004" priority="5881">
      <formula>IF($B7="Conservative",1,0)</formula>
    </cfRule>
    <cfRule type="expression" dxfId="1003" priority="5882">
      <formula>IF($B7="Green",1,0)</formula>
    </cfRule>
    <cfRule type="expression" dxfId="1002" priority="5883">
      <formula>IF($B7="SNP",1,0)</formula>
    </cfRule>
    <cfRule type="expression" dxfId="1001" priority="5884">
      <formula>IF($B7="Labour",1,0)</formula>
    </cfRule>
  </conditionalFormatting>
  <conditionalFormatting sqref="B7:C7">
    <cfRule type="expression" dxfId="1000" priority="5869">
      <formula>IF($B7="Independent",1,0)</formula>
    </cfRule>
    <cfRule type="expression" dxfId="999" priority="5870">
      <formula>IF($B7="Family",1,0)</formula>
    </cfRule>
    <cfRule type="expression" dxfId="998" priority="5871">
      <formula>IF($B7="Alba",1,0)</formula>
    </cfRule>
    <cfRule type="expression" dxfId="997" priority="5872">
      <formula>IF($B7="Lib Dem",1,0)</formula>
    </cfRule>
    <cfRule type="expression" dxfId="996" priority="5873">
      <formula>IF($B7="Conservative",1,0)</formula>
    </cfRule>
    <cfRule type="expression" dxfId="995" priority="5874">
      <formula>IF($B7="Green",1,0)</formula>
    </cfRule>
    <cfRule type="expression" dxfId="994" priority="5875">
      <formula>IF($B7="SNP",1,0)</formula>
    </cfRule>
    <cfRule type="expression" dxfId="993" priority="5876">
      <formula>IF($B7="Labour",1,0)</formula>
    </cfRule>
  </conditionalFormatting>
  <conditionalFormatting sqref="D8:R8">
    <cfRule type="expression" dxfId="992" priority="5861">
      <formula>IF($B8="Independent",1,0)</formula>
    </cfRule>
    <cfRule type="expression" dxfId="991" priority="5862">
      <formula>IF($B8="Family",1,0)</formula>
    </cfRule>
    <cfRule type="expression" dxfId="990" priority="5863">
      <formula>IF($B8="Alba",1,0)</formula>
    </cfRule>
    <cfRule type="expression" dxfId="989" priority="5864">
      <formula>IF($B8="Lib Dem",1,0)</formula>
    </cfRule>
    <cfRule type="expression" dxfId="988" priority="5865">
      <formula>IF($B8="Conservative",1,0)</formula>
    </cfRule>
    <cfRule type="expression" dxfId="987" priority="5866">
      <formula>IF($B8="Green",1,0)</formula>
    </cfRule>
    <cfRule type="expression" dxfId="986" priority="5867">
      <formula>IF($B8="SNP",1,0)</formula>
    </cfRule>
    <cfRule type="expression" dxfId="985" priority="5868">
      <formula>IF($B8="Labour",1,0)</formula>
    </cfRule>
  </conditionalFormatting>
  <conditionalFormatting sqref="B8:C8">
    <cfRule type="expression" dxfId="984" priority="5853">
      <formula>IF($B8="Independent",1,0)</formula>
    </cfRule>
    <cfRule type="expression" dxfId="983" priority="5854">
      <formula>IF($B8="Family",1,0)</formula>
    </cfRule>
    <cfRule type="expression" dxfId="982" priority="5855">
      <formula>IF($B8="Alba",1,0)</formula>
    </cfRule>
    <cfRule type="expression" dxfId="981" priority="5856">
      <formula>IF($B8="Lib Dem",1,0)</formula>
    </cfRule>
    <cfRule type="expression" dxfId="980" priority="5857">
      <formula>IF($B8="Conservative",1,0)</formula>
    </cfRule>
    <cfRule type="expression" dxfId="979" priority="5858">
      <formula>IF($B8="Green",1,0)</formula>
    </cfRule>
    <cfRule type="expression" dxfId="978" priority="5859">
      <formula>IF($B8="SNP",1,0)</formula>
    </cfRule>
    <cfRule type="expression" dxfId="977" priority="5860">
      <formula>IF($B8="Labour",1,0)</formula>
    </cfRule>
  </conditionalFormatting>
  <conditionalFormatting sqref="D9:R9">
    <cfRule type="expression" dxfId="976" priority="5845">
      <formula>IF($B9="Independent",1,0)</formula>
    </cfRule>
    <cfRule type="expression" dxfId="975" priority="5846">
      <formula>IF($B9="Family",1,0)</formula>
    </cfRule>
    <cfRule type="expression" dxfId="974" priority="5847">
      <formula>IF($B9="Alba",1,0)</formula>
    </cfRule>
    <cfRule type="expression" dxfId="973" priority="5848">
      <formula>IF($B9="Lib Dem",1,0)</formula>
    </cfRule>
    <cfRule type="expression" dxfId="972" priority="5849">
      <formula>IF($B9="Conservative",1,0)</formula>
    </cfRule>
    <cfRule type="expression" dxfId="971" priority="5850">
      <formula>IF($B9="Green",1,0)</formula>
    </cfRule>
    <cfRule type="expression" dxfId="970" priority="5851">
      <formula>IF($B9="SNP",1,0)</formula>
    </cfRule>
    <cfRule type="expression" dxfId="969" priority="5852">
      <formula>IF($B9="Labour",1,0)</formula>
    </cfRule>
  </conditionalFormatting>
  <conditionalFormatting sqref="B9:C9">
    <cfRule type="expression" dxfId="968" priority="5837">
      <formula>IF($B9="Independent",1,0)</formula>
    </cfRule>
    <cfRule type="expression" dxfId="967" priority="5838">
      <formula>IF($B9="Family",1,0)</formula>
    </cfRule>
    <cfRule type="expression" dxfId="966" priority="5839">
      <formula>IF($B9="Alba",1,0)</formula>
    </cfRule>
    <cfRule type="expression" dxfId="965" priority="5840">
      <formula>IF($B9="Lib Dem",1,0)</formula>
    </cfRule>
    <cfRule type="expression" dxfId="964" priority="5841">
      <formula>IF($B9="Conservative",1,0)</formula>
    </cfRule>
    <cfRule type="expression" dxfId="963" priority="5842">
      <formula>IF($B9="Green",1,0)</formula>
    </cfRule>
    <cfRule type="expression" dxfId="962" priority="5843">
      <formula>IF($B9="SNP",1,0)</formula>
    </cfRule>
    <cfRule type="expression" dxfId="961" priority="5844">
      <formula>IF($B9="Labour",1,0)</formula>
    </cfRule>
  </conditionalFormatting>
  <conditionalFormatting sqref="D10:R10">
    <cfRule type="expression" dxfId="960" priority="5829">
      <formula>IF($B10="Independent",1,0)</formula>
    </cfRule>
    <cfRule type="expression" dxfId="959" priority="5830">
      <formula>IF($B10="Family",1,0)</formula>
    </cfRule>
    <cfRule type="expression" dxfId="958" priority="5831">
      <formula>IF($B10="Alba",1,0)</formula>
    </cfRule>
    <cfRule type="expression" dxfId="957" priority="5832">
      <formula>IF($B10="Lib Dem",1,0)</formula>
    </cfRule>
    <cfRule type="expression" dxfId="956" priority="5833">
      <formula>IF($B10="Conservative",1,0)</formula>
    </cfRule>
    <cfRule type="expression" dxfId="955" priority="5834">
      <formula>IF($B10="Green",1,0)</formula>
    </cfRule>
    <cfRule type="expression" dxfId="954" priority="5835">
      <formula>IF($B10="SNP",1,0)</formula>
    </cfRule>
    <cfRule type="expression" dxfId="953" priority="5836">
      <formula>IF($B10="Labour",1,0)</formula>
    </cfRule>
  </conditionalFormatting>
  <conditionalFormatting sqref="B10:C10">
    <cfRule type="expression" dxfId="952" priority="5821">
      <formula>IF($B10="Independent",1,0)</formula>
    </cfRule>
    <cfRule type="expression" dxfId="951" priority="5822">
      <formula>IF($B10="Family",1,0)</formula>
    </cfRule>
    <cfRule type="expression" dxfId="950" priority="5823">
      <formula>IF($B10="Alba",1,0)</formula>
    </cfRule>
    <cfRule type="expression" dxfId="949" priority="5824">
      <formula>IF($B10="Lib Dem",1,0)</formula>
    </cfRule>
    <cfRule type="expression" dxfId="948" priority="5825">
      <formula>IF($B10="Conservative",1,0)</formula>
    </cfRule>
    <cfRule type="expression" dxfId="947" priority="5826">
      <formula>IF($B10="Green",1,0)</formula>
    </cfRule>
    <cfRule type="expression" dxfId="946" priority="5827">
      <formula>IF($B10="SNP",1,0)</formula>
    </cfRule>
    <cfRule type="expression" dxfId="945" priority="5828">
      <formula>IF($B10="Labour",1,0)</formula>
    </cfRule>
  </conditionalFormatting>
  <conditionalFormatting sqref="D11:R11">
    <cfRule type="expression" dxfId="944" priority="5813">
      <formula>IF($B11="Independent",1,0)</formula>
    </cfRule>
    <cfRule type="expression" dxfId="943" priority="5814">
      <formula>IF($B11="Family",1,0)</formula>
    </cfRule>
    <cfRule type="expression" dxfId="942" priority="5815">
      <formula>IF($B11="Alba",1,0)</formula>
    </cfRule>
    <cfRule type="expression" dxfId="941" priority="5816">
      <formula>IF($B11="Lib Dem",1,0)</formula>
    </cfRule>
    <cfRule type="expression" dxfId="940" priority="5817">
      <formula>IF($B11="Conservative",1,0)</formula>
    </cfRule>
    <cfRule type="expression" dxfId="939" priority="5818">
      <formula>IF($B11="Green",1,0)</formula>
    </cfRule>
    <cfRule type="expression" dxfId="938" priority="5819">
      <formula>IF($B11="SNP",1,0)</formula>
    </cfRule>
    <cfRule type="expression" dxfId="937" priority="5820">
      <formula>IF($B11="Labour",1,0)</formula>
    </cfRule>
  </conditionalFormatting>
  <conditionalFormatting sqref="B11:C11">
    <cfRule type="expression" dxfId="936" priority="5805">
      <formula>IF($B11="Independent",1,0)</formula>
    </cfRule>
    <cfRule type="expression" dxfId="935" priority="5806">
      <formula>IF($B11="Family",1,0)</formula>
    </cfRule>
    <cfRule type="expression" dxfId="934" priority="5807">
      <formula>IF($B11="Alba",1,0)</formula>
    </cfRule>
    <cfRule type="expression" dxfId="933" priority="5808">
      <formula>IF($B11="Lib Dem",1,0)</formula>
    </cfRule>
    <cfRule type="expression" dxfId="932" priority="5809">
      <formula>IF($B11="Conservative",1,0)</formula>
    </cfRule>
    <cfRule type="expression" dxfId="931" priority="5810">
      <formula>IF($B11="Green",1,0)</formula>
    </cfRule>
    <cfRule type="expression" dxfId="930" priority="5811">
      <formula>IF($B11="SNP",1,0)</formula>
    </cfRule>
    <cfRule type="expression" dxfId="929" priority="5812">
      <formula>IF($B11="Labour",1,0)</formula>
    </cfRule>
  </conditionalFormatting>
  <conditionalFormatting sqref="S20:S25">
    <cfRule type="expression" dxfId="928" priority="4490">
      <formula>IF($B20="Independent",1,0)</formula>
    </cfRule>
    <cfRule type="expression" dxfId="927" priority="4491">
      <formula>IF($B20="Family",1,0)</formula>
    </cfRule>
    <cfRule type="expression" dxfId="926" priority="4492">
      <formula>IF($B20="Alba",1,0)</formula>
    </cfRule>
    <cfRule type="expression" dxfId="925" priority="4493">
      <formula>IF($B20="Lib Dem",1,0)</formula>
    </cfRule>
    <cfRule type="expression" dxfId="924" priority="4494">
      <formula>IF($B20="Conservative",1,0)</formula>
    </cfRule>
    <cfRule type="expression" dxfId="923" priority="4495">
      <formula>IF($B20="Green",1,0)</formula>
    </cfRule>
    <cfRule type="expression" dxfId="922" priority="4496">
      <formula>IF($B20="SNP",1,0)</formula>
    </cfRule>
    <cfRule type="expression" dxfId="921" priority="4497">
      <formula>IF($B20="Labour",1,0)</formula>
    </cfRule>
  </conditionalFormatting>
  <conditionalFormatting sqref="D18:R18">
    <cfRule type="expression" dxfId="920" priority="4482">
      <formula>IF($B18="Independent",1,0)</formula>
    </cfRule>
    <cfRule type="expression" dxfId="919" priority="4483">
      <formula>IF($B18="Family",1,0)</formula>
    </cfRule>
    <cfRule type="expression" dxfId="918" priority="4484">
      <formula>IF($B18="Alba",1,0)</formula>
    </cfRule>
    <cfRule type="expression" dxfId="917" priority="4485">
      <formula>IF($B18="Lib Dem",1,0)</formula>
    </cfRule>
    <cfRule type="expression" dxfId="916" priority="4486">
      <formula>IF($B18="Conservative",1,0)</formula>
    </cfRule>
    <cfRule type="expression" dxfId="915" priority="4487">
      <formula>IF($B18="Green",1,0)</formula>
    </cfRule>
    <cfRule type="expression" dxfId="914" priority="4488">
      <formula>IF($B18="SNP",1,0)</formula>
    </cfRule>
    <cfRule type="expression" dxfId="913" priority="4489">
      <formula>IF($B18="Labour",1,0)</formula>
    </cfRule>
  </conditionalFormatting>
  <conditionalFormatting sqref="S18">
    <cfRule type="expression" dxfId="912" priority="4474">
      <formula>IF($B18="Independent",1,0)</formula>
    </cfRule>
    <cfRule type="expression" dxfId="911" priority="4475">
      <formula>IF($B18="Family",1,0)</formula>
    </cfRule>
    <cfRule type="expression" dxfId="910" priority="4476">
      <formula>IF($B18="Alba",1,0)</formula>
    </cfRule>
    <cfRule type="expression" dxfId="909" priority="4477">
      <formula>IF($B18="Lib Dem",1,0)</formula>
    </cfRule>
    <cfRule type="expression" dxfId="908" priority="4478">
      <formula>IF($B18="Conservative",1,0)</formula>
    </cfRule>
    <cfRule type="expression" dxfId="907" priority="4479">
      <formula>IF($B18="Green",1,0)</formula>
    </cfRule>
    <cfRule type="expression" dxfId="906" priority="4480">
      <formula>IF($B18="SNP",1,0)</formula>
    </cfRule>
    <cfRule type="expression" dxfId="905" priority="4481">
      <formula>IF($B18="Labour",1,0)</formula>
    </cfRule>
  </conditionalFormatting>
  <conditionalFormatting sqref="B18:C18">
    <cfRule type="expression" dxfId="904" priority="4466">
      <formula>IF($B18="Independent",1,0)</formula>
    </cfRule>
    <cfRule type="expression" dxfId="903" priority="4467">
      <formula>IF($B18="Family",1,0)</formula>
    </cfRule>
    <cfRule type="expression" dxfId="902" priority="4468">
      <formula>IF($B18="Alba",1,0)</formula>
    </cfRule>
    <cfRule type="expression" dxfId="901" priority="4469">
      <formula>IF($B18="Lib Dem",1,0)</formula>
    </cfRule>
    <cfRule type="expression" dxfId="900" priority="4470">
      <formula>IF($B18="Conservative",1,0)</formula>
    </cfRule>
    <cfRule type="expression" dxfId="899" priority="4471">
      <formula>IF($B18="Green",1,0)</formula>
    </cfRule>
    <cfRule type="expression" dxfId="898" priority="4472">
      <formula>IF($B18="SNP",1,0)</formula>
    </cfRule>
    <cfRule type="expression" dxfId="897" priority="4473">
      <formula>IF($B18="Labour",1,0)</formula>
    </cfRule>
  </conditionalFormatting>
  <conditionalFormatting sqref="D19:R19">
    <cfRule type="expression" dxfId="896" priority="4458">
      <formula>IF($B19="Independent",1,0)</formula>
    </cfRule>
    <cfRule type="expression" dxfId="895" priority="4459">
      <formula>IF($B19="Family",1,0)</formula>
    </cfRule>
    <cfRule type="expression" dxfId="894" priority="4460">
      <formula>IF($B19="Alba",1,0)</formula>
    </cfRule>
    <cfRule type="expression" dxfId="893" priority="4461">
      <formula>IF($B19="Lib Dem",1,0)</formula>
    </cfRule>
    <cfRule type="expression" dxfId="892" priority="4462">
      <formula>IF($B19="Conservative",1,0)</formula>
    </cfRule>
    <cfRule type="expression" dxfId="891" priority="4463">
      <formula>IF($B19="Green",1,0)</formula>
    </cfRule>
    <cfRule type="expression" dxfId="890" priority="4464">
      <formula>IF($B19="SNP",1,0)</formula>
    </cfRule>
    <cfRule type="expression" dxfId="889" priority="4465">
      <formula>IF($B19="Labour",1,0)</formula>
    </cfRule>
  </conditionalFormatting>
  <conditionalFormatting sqref="S19">
    <cfRule type="expression" dxfId="888" priority="4450">
      <formula>IF($B19="Independent",1,0)</formula>
    </cfRule>
    <cfRule type="expression" dxfId="887" priority="4451">
      <formula>IF($B19="Family",1,0)</formula>
    </cfRule>
    <cfRule type="expression" dxfId="886" priority="4452">
      <formula>IF($B19="Alba",1,0)</formula>
    </cfRule>
    <cfRule type="expression" dxfId="885" priority="4453">
      <formula>IF($B19="Lib Dem",1,0)</formula>
    </cfRule>
    <cfRule type="expression" dxfId="884" priority="4454">
      <formula>IF($B19="Conservative",1,0)</formula>
    </cfRule>
    <cfRule type="expression" dxfId="883" priority="4455">
      <formula>IF($B19="Green",1,0)</formula>
    </cfRule>
    <cfRule type="expression" dxfId="882" priority="4456">
      <formula>IF($B19="SNP",1,0)</formula>
    </cfRule>
    <cfRule type="expression" dxfId="881" priority="4457">
      <formula>IF($B19="Labour",1,0)</formula>
    </cfRule>
  </conditionalFormatting>
  <conditionalFormatting sqref="B19:C19">
    <cfRule type="expression" dxfId="880" priority="4442">
      <formula>IF($B19="Independent",1,0)</formula>
    </cfRule>
    <cfRule type="expression" dxfId="879" priority="4443">
      <formula>IF($B19="Family",1,0)</formula>
    </cfRule>
    <cfRule type="expression" dxfId="878" priority="4444">
      <formula>IF($B19="Alba",1,0)</formula>
    </cfRule>
    <cfRule type="expression" dxfId="877" priority="4445">
      <formula>IF($B19="Lib Dem",1,0)</formula>
    </cfRule>
    <cfRule type="expression" dxfId="876" priority="4446">
      <formula>IF($B19="Conservative",1,0)</formula>
    </cfRule>
    <cfRule type="expression" dxfId="875" priority="4447">
      <formula>IF($B19="Green",1,0)</formula>
    </cfRule>
    <cfRule type="expression" dxfId="874" priority="4448">
      <formula>IF($B19="SNP",1,0)</formula>
    </cfRule>
    <cfRule type="expression" dxfId="873" priority="4449">
      <formula>IF($B19="Labour",1,0)</formula>
    </cfRule>
  </conditionalFormatting>
  <conditionalFormatting sqref="D20:R20">
    <cfRule type="expression" dxfId="872" priority="4434">
      <formula>IF($B20="Independent",1,0)</formula>
    </cfRule>
    <cfRule type="expression" dxfId="871" priority="4435">
      <formula>IF($B20="Family",1,0)</formula>
    </cfRule>
    <cfRule type="expression" dxfId="870" priority="4436">
      <formula>IF($B20="Alba",1,0)</formula>
    </cfRule>
    <cfRule type="expression" dxfId="869" priority="4437">
      <formula>IF($B20="Lib Dem",1,0)</formula>
    </cfRule>
    <cfRule type="expression" dxfId="868" priority="4438">
      <formula>IF($B20="Conservative",1,0)</formula>
    </cfRule>
    <cfRule type="expression" dxfId="867" priority="4439">
      <formula>IF($B20="Green",1,0)</formula>
    </cfRule>
    <cfRule type="expression" dxfId="866" priority="4440">
      <formula>IF($B20="SNP",1,0)</formula>
    </cfRule>
    <cfRule type="expression" dxfId="865" priority="4441">
      <formula>IF($B20="Labour",1,0)</formula>
    </cfRule>
  </conditionalFormatting>
  <conditionalFormatting sqref="B20:C20">
    <cfRule type="expression" dxfId="864" priority="4426">
      <formula>IF($B20="Independent",1,0)</formula>
    </cfRule>
    <cfRule type="expression" dxfId="863" priority="4427">
      <formula>IF($B20="Family",1,0)</formula>
    </cfRule>
    <cfRule type="expression" dxfId="862" priority="4428">
      <formula>IF($B20="Alba",1,0)</formula>
    </cfRule>
    <cfRule type="expression" dxfId="861" priority="4429">
      <formula>IF($B20="Lib Dem",1,0)</formula>
    </cfRule>
    <cfRule type="expression" dxfId="860" priority="4430">
      <formula>IF($B20="Conservative",1,0)</formula>
    </cfRule>
    <cfRule type="expression" dxfId="859" priority="4431">
      <formula>IF($B20="Green",1,0)</formula>
    </cfRule>
    <cfRule type="expression" dxfId="858" priority="4432">
      <formula>IF($B20="SNP",1,0)</formula>
    </cfRule>
    <cfRule type="expression" dxfId="857" priority="4433">
      <formula>IF($B20="Labour",1,0)</formula>
    </cfRule>
  </conditionalFormatting>
  <conditionalFormatting sqref="D21:R21">
    <cfRule type="expression" dxfId="856" priority="4418">
      <formula>IF($B21="Independent",1,0)</formula>
    </cfRule>
    <cfRule type="expression" dxfId="855" priority="4419">
      <formula>IF($B21="Family",1,0)</formula>
    </cfRule>
    <cfRule type="expression" dxfId="854" priority="4420">
      <formula>IF($B21="Alba",1,0)</formula>
    </cfRule>
    <cfRule type="expression" dxfId="853" priority="4421">
      <formula>IF($B21="Lib Dem",1,0)</formula>
    </cfRule>
    <cfRule type="expression" dxfId="852" priority="4422">
      <formula>IF($B21="Conservative",1,0)</formula>
    </cfRule>
    <cfRule type="expression" dxfId="851" priority="4423">
      <formula>IF($B21="Green",1,0)</formula>
    </cfRule>
    <cfRule type="expression" dxfId="850" priority="4424">
      <formula>IF($B21="SNP",1,0)</formula>
    </cfRule>
    <cfRule type="expression" dxfId="849" priority="4425">
      <formula>IF($B21="Labour",1,0)</formula>
    </cfRule>
  </conditionalFormatting>
  <conditionalFormatting sqref="B21:C21">
    <cfRule type="expression" dxfId="848" priority="4410">
      <formula>IF($B21="Independent",1,0)</formula>
    </cfRule>
    <cfRule type="expression" dxfId="847" priority="4411">
      <formula>IF($B21="Family",1,0)</formula>
    </cfRule>
    <cfRule type="expression" dxfId="846" priority="4412">
      <formula>IF($B21="Alba",1,0)</formula>
    </cfRule>
    <cfRule type="expression" dxfId="845" priority="4413">
      <formula>IF($B21="Lib Dem",1,0)</formula>
    </cfRule>
    <cfRule type="expression" dxfId="844" priority="4414">
      <formula>IF($B21="Conservative",1,0)</formula>
    </cfRule>
    <cfRule type="expression" dxfId="843" priority="4415">
      <formula>IF($B21="Green",1,0)</formula>
    </cfRule>
    <cfRule type="expression" dxfId="842" priority="4416">
      <formula>IF($B21="SNP",1,0)</formula>
    </cfRule>
    <cfRule type="expression" dxfId="841" priority="4417">
      <formula>IF($B21="Labour",1,0)</formula>
    </cfRule>
  </conditionalFormatting>
  <conditionalFormatting sqref="D22:R22">
    <cfRule type="expression" dxfId="840" priority="4402">
      <formula>IF($B22="Independent",1,0)</formula>
    </cfRule>
    <cfRule type="expression" dxfId="839" priority="4403">
      <formula>IF($B22="Family",1,0)</formula>
    </cfRule>
    <cfRule type="expression" dxfId="838" priority="4404">
      <formula>IF($B22="Alba",1,0)</formula>
    </cfRule>
    <cfRule type="expression" dxfId="837" priority="4405">
      <formula>IF($B22="Lib Dem",1,0)</formula>
    </cfRule>
    <cfRule type="expression" dxfId="836" priority="4406">
      <formula>IF($B22="Conservative",1,0)</formula>
    </cfRule>
    <cfRule type="expression" dxfId="835" priority="4407">
      <formula>IF($B22="Green",1,0)</formula>
    </cfRule>
    <cfRule type="expression" dxfId="834" priority="4408">
      <formula>IF($B22="SNP",1,0)</formula>
    </cfRule>
    <cfRule type="expression" dxfId="833" priority="4409">
      <formula>IF($B22="Labour",1,0)</formula>
    </cfRule>
  </conditionalFormatting>
  <conditionalFormatting sqref="B22:C22">
    <cfRule type="expression" dxfId="832" priority="4394">
      <formula>IF($B22="Independent",1,0)</formula>
    </cfRule>
    <cfRule type="expression" dxfId="831" priority="4395">
      <formula>IF($B22="Family",1,0)</formula>
    </cfRule>
    <cfRule type="expression" dxfId="830" priority="4396">
      <formula>IF($B22="Alba",1,0)</formula>
    </cfRule>
    <cfRule type="expression" dxfId="829" priority="4397">
      <formula>IF($B22="Lib Dem",1,0)</formula>
    </cfRule>
    <cfRule type="expression" dxfId="828" priority="4398">
      <formula>IF($B22="Conservative",1,0)</formula>
    </cfRule>
    <cfRule type="expression" dxfId="827" priority="4399">
      <formula>IF($B22="Green",1,0)</formula>
    </cfRule>
    <cfRule type="expression" dxfId="826" priority="4400">
      <formula>IF($B22="SNP",1,0)</formula>
    </cfRule>
    <cfRule type="expression" dxfId="825" priority="4401">
      <formula>IF($B22="Labour",1,0)</formula>
    </cfRule>
  </conditionalFormatting>
  <conditionalFormatting sqref="D23:R23">
    <cfRule type="expression" dxfId="824" priority="4386">
      <formula>IF($B23="Independent",1,0)</formula>
    </cfRule>
    <cfRule type="expression" dxfId="823" priority="4387">
      <formula>IF($B23="Family",1,0)</formula>
    </cfRule>
    <cfRule type="expression" dxfId="822" priority="4388">
      <formula>IF($B23="Alba",1,0)</formula>
    </cfRule>
    <cfRule type="expression" dxfId="821" priority="4389">
      <formula>IF($B23="Lib Dem",1,0)</formula>
    </cfRule>
    <cfRule type="expression" dxfId="820" priority="4390">
      <formula>IF($B23="Conservative",1,0)</formula>
    </cfRule>
    <cfRule type="expression" dxfId="819" priority="4391">
      <formula>IF($B23="Green",1,0)</formula>
    </cfRule>
    <cfRule type="expression" dxfId="818" priority="4392">
      <formula>IF($B23="SNP",1,0)</formula>
    </cfRule>
    <cfRule type="expression" dxfId="817" priority="4393">
      <formula>IF($B23="Labour",1,0)</formula>
    </cfRule>
  </conditionalFormatting>
  <conditionalFormatting sqref="B23:C23">
    <cfRule type="expression" dxfId="816" priority="4378">
      <formula>IF($B23="Independent",1,0)</formula>
    </cfRule>
    <cfRule type="expression" dxfId="815" priority="4379">
      <formula>IF($B23="Family",1,0)</formula>
    </cfRule>
    <cfRule type="expression" dxfId="814" priority="4380">
      <formula>IF($B23="Alba",1,0)</formula>
    </cfRule>
    <cfRule type="expression" dxfId="813" priority="4381">
      <formula>IF($B23="Lib Dem",1,0)</formula>
    </cfRule>
    <cfRule type="expression" dxfId="812" priority="4382">
      <formula>IF($B23="Conservative",1,0)</formula>
    </cfRule>
    <cfRule type="expression" dxfId="811" priority="4383">
      <formula>IF($B23="Green",1,0)</formula>
    </cfRule>
    <cfRule type="expression" dxfId="810" priority="4384">
      <formula>IF($B23="SNP",1,0)</formula>
    </cfRule>
    <cfRule type="expression" dxfId="809" priority="4385">
      <formula>IF($B23="Labour",1,0)</formula>
    </cfRule>
  </conditionalFormatting>
  <conditionalFormatting sqref="D24:R24">
    <cfRule type="expression" dxfId="808" priority="4370">
      <formula>IF($B24="Independent",1,0)</formula>
    </cfRule>
    <cfRule type="expression" dxfId="807" priority="4371">
      <formula>IF($B24="Family",1,0)</formula>
    </cfRule>
    <cfRule type="expression" dxfId="806" priority="4372">
      <formula>IF($B24="Alba",1,0)</formula>
    </cfRule>
    <cfRule type="expression" dxfId="805" priority="4373">
      <formula>IF($B24="Lib Dem",1,0)</formula>
    </cfRule>
    <cfRule type="expression" dxfId="804" priority="4374">
      <formula>IF($B24="Conservative",1,0)</formula>
    </cfRule>
    <cfRule type="expression" dxfId="803" priority="4375">
      <formula>IF($B24="Green",1,0)</formula>
    </cfRule>
    <cfRule type="expression" dxfId="802" priority="4376">
      <formula>IF($B24="SNP",1,0)</formula>
    </cfRule>
    <cfRule type="expression" dxfId="801" priority="4377">
      <formula>IF($B24="Labour",1,0)</formula>
    </cfRule>
  </conditionalFormatting>
  <conditionalFormatting sqref="B24:C24">
    <cfRule type="expression" dxfId="800" priority="4362">
      <formula>IF($B24="Independent",1,0)</formula>
    </cfRule>
    <cfRule type="expression" dxfId="799" priority="4363">
      <formula>IF($B24="Family",1,0)</formula>
    </cfRule>
    <cfRule type="expression" dxfId="798" priority="4364">
      <formula>IF($B24="Alba",1,0)</formula>
    </cfRule>
    <cfRule type="expression" dxfId="797" priority="4365">
      <formula>IF($B24="Lib Dem",1,0)</formula>
    </cfRule>
    <cfRule type="expression" dxfId="796" priority="4366">
      <formula>IF($B24="Conservative",1,0)</formula>
    </cfRule>
    <cfRule type="expression" dxfId="795" priority="4367">
      <formula>IF($B24="Green",1,0)</formula>
    </cfRule>
    <cfRule type="expression" dxfId="794" priority="4368">
      <formula>IF($B24="SNP",1,0)</formula>
    </cfRule>
    <cfRule type="expression" dxfId="793" priority="4369">
      <formula>IF($B24="Labour",1,0)</formula>
    </cfRule>
  </conditionalFormatting>
  <conditionalFormatting sqref="D25:R25">
    <cfRule type="expression" dxfId="792" priority="4354">
      <formula>IF($B25="Independent",1,0)</formula>
    </cfRule>
    <cfRule type="expression" dxfId="791" priority="4355">
      <formula>IF($B25="Family",1,0)</formula>
    </cfRule>
    <cfRule type="expression" dxfId="790" priority="4356">
      <formula>IF($B25="Alba",1,0)</formula>
    </cfRule>
    <cfRule type="expression" dxfId="789" priority="4357">
      <formula>IF($B25="Lib Dem",1,0)</formula>
    </cfRule>
    <cfRule type="expression" dxfId="788" priority="4358">
      <formula>IF($B25="Conservative",1,0)</formula>
    </cfRule>
    <cfRule type="expression" dxfId="787" priority="4359">
      <formula>IF($B25="Green",1,0)</formula>
    </cfRule>
    <cfRule type="expression" dxfId="786" priority="4360">
      <formula>IF($B25="SNP",1,0)</formula>
    </cfRule>
    <cfRule type="expression" dxfId="785" priority="4361">
      <formula>IF($B25="Labour",1,0)</formula>
    </cfRule>
  </conditionalFormatting>
  <conditionalFormatting sqref="B25:C25">
    <cfRule type="expression" dxfId="784" priority="4346">
      <formula>IF($B25="Independent",1,0)</formula>
    </cfRule>
    <cfRule type="expression" dxfId="783" priority="4347">
      <formula>IF($B25="Family",1,0)</formula>
    </cfRule>
    <cfRule type="expression" dxfId="782" priority="4348">
      <formula>IF($B25="Alba",1,0)</formula>
    </cfRule>
    <cfRule type="expression" dxfId="781" priority="4349">
      <formula>IF($B25="Lib Dem",1,0)</formula>
    </cfRule>
    <cfRule type="expression" dxfId="780" priority="4350">
      <formula>IF($B25="Conservative",1,0)</formula>
    </cfRule>
    <cfRule type="expression" dxfId="779" priority="4351">
      <formula>IF($B25="Green",1,0)</formula>
    </cfRule>
    <cfRule type="expression" dxfId="778" priority="4352">
      <formula>IF($B25="SNP",1,0)</formula>
    </cfRule>
    <cfRule type="expression" dxfId="777" priority="4353">
      <formula>IF($B25="Labour",1,0)</formula>
    </cfRule>
  </conditionalFormatting>
  <conditionalFormatting sqref="D32:R32">
    <cfRule type="expression" dxfId="776" priority="3023">
      <formula>IF($B32="Independent",1,0)</formula>
    </cfRule>
    <cfRule type="expression" dxfId="775" priority="3024">
      <formula>IF($B32="Family",1,0)</formula>
    </cfRule>
    <cfRule type="expression" dxfId="774" priority="3025">
      <formula>IF($B32="Alba",1,0)</formula>
    </cfRule>
    <cfRule type="expression" dxfId="773" priority="3026">
      <formula>IF($B32="Lib Dem",1,0)</formula>
    </cfRule>
    <cfRule type="expression" dxfId="772" priority="3027">
      <formula>IF($B32="Conservative",1,0)</formula>
    </cfRule>
    <cfRule type="expression" dxfId="771" priority="3028">
      <formula>IF($B32="Green",1,0)</formula>
    </cfRule>
    <cfRule type="expression" dxfId="770" priority="3029">
      <formula>IF($B32="SNP",1,0)</formula>
    </cfRule>
    <cfRule type="expression" dxfId="769" priority="3030">
      <formula>IF($B32="Labour",1,0)</formula>
    </cfRule>
  </conditionalFormatting>
  <conditionalFormatting sqref="S32">
    <cfRule type="expression" dxfId="768" priority="3015">
      <formula>IF($B32="Independent",1,0)</formula>
    </cfRule>
    <cfRule type="expression" dxfId="767" priority="3016">
      <formula>IF($B32="Family",1,0)</formula>
    </cfRule>
    <cfRule type="expression" dxfId="766" priority="3017">
      <formula>IF($B32="Alba",1,0)</formula>
    </cfRule>
    <cfRule type="expression" dxfId="765" priority="3018">
      <formula>IF($B32="Lib Dem",1,0)</formula>
    </cfRule>
    <cfRule type="expression" dxfId="764" priority="3019">
      <formula>IF($B32="Conservative",1,0)</formula>
    </cfRule>
    <cfRule type="expression" dxfId="763" priority="3020">
      <formula>IF($B32="Green",1,0)</formula>
    </cfRule>
    <cfRule type="expression" dxfId="762" priority="3021">
      <formula>IF($B32="SNP",1,0)</formula>
    </cfRule>
    <cfRule type="expression" dxfId="761" priority="3022">
      <formula>IF($B32="Labour",1,0)</formula>
    </cfRule>
  </conditionalFormatting>
  <conditionalFormatting sqref="B32:C32">
    <cfRule type="expression" dxfId="760" priority="3007">
      <formula>IF($B32="Independent",1,0)</formula>
    </cfRule>
    <cfRule type="expression" dxfId="759" priority="3008">
      <formula>IF($B32="Family",1,0)</formula>
    </cfRule>
    <cfRule type="expression" dxfId="758" priority="3009">
      <formula>IF($B32="Alba",1,0)</formula>
    </cfRule>
    <cfRule type="expression" dxfId="757" priority="3010">
      <formula>IF($B32="Lib Dem",1,0)</formula>
    </cfRule>
    <cfRule type="expression" dxfId="756" priority="3011">
      <formula>IF($B32="Conservative",1,0)</formula>
    </cfRule>
    <cfRule type="expression" dxfId="755" priority="3012">
      <formula>IF($B32="Green",1,0)</formula>
    </cfRule>
    <cfRule type="expression" dxfId="754" priority="3013">
      <formula>IF($B32="SNP",1,0)</formula>
    </cfRule>
    <cfRule type="expression" dxfId="753" priority="3014">
      <formula>IF($B32="Labour",1,0)</formula>
    </cfRule>
  </conditionalFormatting>
  <conditionalFormatting sqref="D33:R33">
    <cfRule type="expression" dxfId="752" priority="2999">
      <formula>IF($B33="Independent",1,0)</formula>
    </cfRule>
    <cfRule type="expression" dxfId="751" priority="3000">
      <formula>IF($B33="Family",1,0)</formula>
    </cfRule>
    <cfRule type="expression" dxfId="750" priority="3001">
      <formula>IF($B33="Alba",1,0)</formula>
    </cfRule>
    <cfRule type="expression" dxfId="749" priority="3002">
      <formula>IF($B33="Lib Dem",1,0)</formula>
    </cfRule>
    <cfRule type="expression" dxfId="748" priority="3003">
      <formula>IF($B33="Conservative",1,0)</formula>
    </cfRule>
    <cfRule type="expression" dxfId="747" priority="3004">
      <formula>IF($B33="Green",1,0)</formula>
    </cfRule>
    <cfRule type="expression" dxfId="746" priority="3005">
      <formula>IF($B33="SNP",1,0)</formula>
    </cfRule>
    <cfRule type="expression" dxfId="745" priority="3006">
      <formula>IF($B33="Labour",1,0)</formula>
    </cfRule>
  </conditionalFormatting>
  <conditionalFormatting sqref="S33">
    <cfRule type="expression" dxfId="744" priority="2991">
      <formula>IF($B33="Independent",1,0)</formula>
    </cfRule>
    <cfRule type="expression" dxfId="743" priority="2992">
      <formula>IF($B33="Family",1,0)</formula>
    </cfRule>
    <cfRule type="expression" dxfId="742" priority="2993">
      <formula>IF($B33="Alba",1,0)</formula>
    </cfRule>
    <cfRule type="expression" dxfId="741" priority="2994">
      <formula>IF($B33="Lib Dem",1,0)</formula>
    </cfRule>
    <cfRule type="expression" dxfId="740" priority="2995">
      <formula>IF($B33="Conservative",1,0)</formula>
    </cfRule>
    <cfRule type="expression" dxfId="739" priority="2996">
      <formula>IF($B33="Green",1,0)</formula>
    </cfRule>
    <cfRule type="expression" dxfId="738" priority="2997">
      <formula>IF($B33="SNP",1,0)</formula>
    </cfRule>
    <cfRule type="expression" dxfId="737" priority="2998">
      <formula>IF($B33="Labour",1,0)</formula>
    </cfRule>
  </conditionalFormatting>
  <conditionalFormatting sqref="B33:C33">
    <cfRule type="expression" dxfId="736" priority="2983">
      <formula>IF($B33="Independent",1,0)</formula>
    </cfRule>
    <cfRule type="expression" dxfId="735" priority="2984">
      <formula>IF($B33="Family",1,0)</formula>
    </cfRule>
    <cfRule type="expression" dxfId="734" priority="2985">
      <formula>IF($B33="Alba",1,0)</formula>
    </cfRule>
    <cfRule type="expression" dxfId="733" priority="2986">
      <formula>IF($B33="Lib Dem",1,0)</formula>
    </cfRule>
    <cfRule type="expression" dxfId="732" priority="2987">
      <formula>IF($B33="Conservative",1,0)</formula>
    </cfRule>
    <cfRule type="expression" dxfId="731" priority="2988">
      <formula>IF($B33="Green",1,0)</formula>
    </cfRule>
    <cfRule type="expression" dxfId="730" priority="2989">
      <formula>IF($B33="SNP",1,0)</formula>
    </cfRule>
    <cfRule type="expression" dxfId="729" priority="2990">
      <formula>IF($B33="Labour",1,0)</formula>
    </cfRule>
  </conditionalFormatting>
  <conditionalFormatting sqref="D34:R34">
    <cfRule type="expression" dxfId="728" priority="2975">
      <formula>IF($B34="Independent",1,0)</formula>
    </cfRule>
    <cfRule type="expression" dxfId="727" priority="2976">
      <formula>IF($B34="Family",1,0)</formula>
    </cfRule>
    <cfRule type="expression" dxfId="726" priority="2977">
      <formula>IF($B34="Alba",1,0)</formula>
    </cfRule>
    <cfRule type="expression" dxfId="725" priority="2978">
      <formula>IF($B34="Lib Dem",1,0)</formula>
    </cfRule>
    <cfRule type="expression" dxfId="724" priority="2979">
      <formula>IF($B34="Conservative",1,0)</formula>
    </cfRule>
    <cfRule type="expression" dxfId="723" priority="2980">
      <formula>IF($B34="Green",1,0)</formula>
    </cfRule>
    <cfRule type="expression" dxfId="722" priority="2981">
      <formula>IF($B34="SNP",1,0)</formula>
    </cfRule>
    <cfRule type="expression" dxfId="721" priority="2982">
      <formula>IF($B34="Labour",1,0)</formula>
    </cfRule>
  </conditionalFormatting>
  <conditionalFormatting sqref="B34:C34">
    <cfRule type="expression" dxfId="720" priority="2967">
      <formula>IF($B34="Independent",1,0)</formula>
    </cfRule>
    <cfRule type="expression" dxfId="719" priority="2968">
      <formula>IF($B34="Family",1,0)</formula>
    </cfRule>
    <cfRule type="expression" dxfId="718" priority="2969">
      <formula>IF($B34="Alba",1,0)</formula>
    </cfRule>
    <cfRule type="expression" dxfId="717" priority="2970">
      <formula>IF($B34="Lib Dem",1,0)</formula>
    </cfRule>
    <cfRule type="expression" dxfId="716" priority="2971">
      <formula>IF($B34="Conservative",1,0)</formula>
    </cfRule>
    <cfRule type="expression" dxfId="715" priority="2972">
      <formula>IF($B34="Green",1,0)</formula>
    </cfRule>
    <cfRule type="expression" dxfId="714" priority="2973">
      <formula>IF($B34="SNP",1,0)</formula>
    </cfRule>
    <cfRule type="expression" dxfId="713" priority="2974">
      <formula>IF($B34="Labour",1,0)</formula>
    </cfRule>
  </conditionalFormatting>
  <conditionalFormatting sqref="D35:R35">
    <cfRule type="expression" dxfId="712" priority="2959">
      <formula>IF($B35="Independent",1,0)</formula>
    </cfRule>
    <cfRule type="expression" dxfId="711" priority="2960">
      <formula>IF($B35="Family",1,0)</formula>
    </cfRule>
    <cfRule type="expression" dxfId="710" priority="2961">
      <formula>IF($B35="Alba",1,0)</formula>
    </cfRule>
    <cfRule type="expression" dxfId="709" priority="2962">
      <formula>IF($B35="Lib Dem",1,0)</formula>
    </cfRule>
    <cfRule type="expression" dxfId="708" priority="2963">
      <formula>IF($B35="Conservative",1,0)</formula>
    </cfRule>
    <cfRule type="expression" dxfId="707" priority="2964">
      <formula>IF($B35="Green",1,0)</formula>
    </cfRule>
    <cfRule type="expression" dxfId="706" priority="2965">
      <formula>IF($B35="SNP",1,0)</formula>
    </cfRule>
    <cfRule type="expression" dxfId="705" priority="2966">
      <formula>IF($B35="Labour",1,0)</formula>
    </cfRule>
  </conditionalFormatting>
  <conditionalFormatting sqref="B35:C35">
    <cfRule type="expression" dxfId="704" priority="2951">
      <formula>IF($B35="Independent",1,0)</formula>
    </cfRule>
    <cfRule type="expression" dxfId="703" priority="2952">
      <formula>IF($B35="Family",1,0)</formula>
    </cfRule>
    <cfRule type="expression" dxfId="702" priority="2953">
      <formula>IF($B35="Alba",1,0)</formula>
    </cfRule>
    <cfRule type="expression" dxfId="701" priority="2954">
      <formula>IF($B35="Lib Dem",1,0)</formula>
    </cfRule>
    <cfRule type="expression" dxfId="700" priority="2955">
      <formula>IF($B35="Conservative",1,0)</formula>
    </cfRule>
    <cfRule type="expression" dxfId="699" priority="2956">
      <formula>IF($B35="Green",1,0)</formula>
    </cfRule>
    <cfRule type="expression" dxfId="698" priority="2957">
      <formula>IF($B35="SNP",1,0)</formula>
    </cfRule>
    <cfRule type="expression" dxfId="697" priority="2958">
      <formula>IF($B35="Labour",1,0)</formula>
    </cfRule>
  </conditionalFormatting>
  <conditionalFormatting sqref="D36:R36">
    <cfRule type="expression" dxfId="696" priority="2943">
      <formula>IF($B36="Independent",1,0)</formula>
    </cfRule>
    <cfRule type="expression" dxfId="695" priority="2944">
      <formula>IF($B36="Family",1,0)</formula>
    </cfRule>
    <cfRule type="expression" dxfId="694" priority="2945">
      <formula>IF($B36="Alba",1,0)</formula>
    </cfRule>
    <cfRule type="expression" dxfId="693" priority="2946">
      <formula>IF($B36="Lib Dem",1,0)</formula>
    </cfRule>
    <cfRule type="expression" dxfId="692" priority="2947">
      <formula>IF($B36="Conservative",1,0)</formula>
    </cfRule>
    <cfRule type="expression" dxfId="691" priority="2948">
      <formula>IF($B36="Green",1,0)</formula>
    </cfRule>
    <cfRule type="expression" dxfId="690" priority="2949">
      <formula>IF($B36="SNP",1,0)</formula>
    </cfRule>
    <cfRule type="expression" dxfId="689" priority="2950">
      <formula>IF($B36="Labour",1,0)</formula>
    </cfRule>
  </conditionalFormatting>
  <conditionalFormatting sqref="B36:C36">
    <cfRule type="expression" dxfId="688" priority="2935">
      <formula>IF($B36="Independent",1,0)</formula>
    </cfRule>
    <cfRule type="expression" dxfId="687" priority="2936">
      <formula>IF($B36="Family",1,0)</formula>
    </cfRule>
    <cfRule type="expression" dxfId="686" priority="2937">
      <formula>IF($B36="Alba",1,0)</formula>
    </cfRule>
    <cfRule type="expression" dxfId="685" priority="2938">
      <formula>IF($B36="Lib Dem",1,0)</formula>
    </cfRule>
    <cfRule type="expression" dxfId="684" priority="2939">
      <formula>IF($B36="Conservative",1,0)</formula>
    </cfRule>
    <cfRule type="expression" dxfId="683" priority="2940">
      <formula>IF($B36="Green",1,0)</formula>
    </cfRule>
    <cfRule type="expression" dxfId="682" priority="2941">
      <formula>IF($B36="SNP",1,0)</formula>
    </cfRule>
    <cfRule type="expression" dxfId="681" priority="2942">
      <formula>IF($B36="Labour",1,0)</formula>
    </cfRule>
  </conditionalFormatting>
  <conditionalFormatting sqref="D37:R37">
    <cfRule type="expression" dxfId="680" priority="2927">
      <formula>IF($B37="Independent",1,0)</formula>
    </cfRule>
    <cfRule type="expression" dxfId="679" priority="2928">
      <formula>IF($B37="Family",1,0)</formula>
    </cfRule>
    <cfRule type="expression" dxfId="678" priority="2929">
      <formula>IF($B37="Alba",1,0)</formula>
    </cfRule>
    <cfRule type="expression" dxfId="677" priority="2930">
      <formula>IF($B37="Lib Dem",1,0)</formula>
    </cfRule>
    <cfRule type="expression" dxfId="676" priority="2931">
      <formula>IF($B37="Conservative",1,0)</formula>
    </cfRule>
    <cfRule type="expression" dxfId="675" priority="2932">
      <formula>IF($B37="Green",1,0)</formula>
    </cfRule>
    <cfRule type="expression" dxfId="674" priority="2933">
      <formula>IF($B37="SNP",1,0)</formula>
    </cfRule>
    <cfRule type="expression" dxfId="673" priority="2934">
      <formula>IF($B37="Labour",1,0)</formula>
    </cfRule>
  </conditionalFormatting>
  <conditionalFormatting sqref="B37:C37">
    <cfRule type="expression" dxfId="672" priority="2919">
      <formula>IF($B37="Independent",1,0)</formula>
    </cfRule>
    <cfRule type="expression" dxfId="671" priority="2920">
      <formula>IF($B37="Family",1,0)</formula>
    </cfRule>
    <cfRule type="expression" dxfId="670" priority="2921">
      <formula>IF($B37="Alba",1,0)</formula>
    </cfRule>
    <cfRule type="expression" dxfId="669" priority="2922">
      <formula>IF($B37="Lib Dem",1,0)</formula>
    </cfRule>
    <cfRule type="expression" dxfId="668" priority="2923">
      <formula>IF($B37="Conservative",1,0)</formula>
    </cfRule>
    <cfRule type="expression" dxfId="667" priority="2924">
      <formula>IF($B37="Green",1,0)</formula>
    </cfRule>
    <cfRule type="expression" dxfId="666" priority="2925">
      <formula>IF($B37="SNP",1,0)</formula>
    </cfRule>
    <cfRule type="expression" dxfId="665" priority="2926">
      <formula>IF($B37="Labour",1,0)</formula>
    </cfRule>
  </conditionalFormatting>
  <conditionalFormatting sqref="D38:R38">
    <cfRule type="expression" dxfId="664" priority="2911">
      <formula>IF($B38="Independent",1,0)</formula>
    </cfRule>
    <cfRule type="expression" dxfId="663" priority="2912">
      <formula>IF($B38="Family",1,0)</formula>
    </cfRule>
    <cfRule type="expression" dxfId="662" priority="2913">
      <formula>IF($B38="Alba",1,0)</formula>
    </cfRule>
    <cfRule type="expression" dxfId="661" priority="2914">
      <formula>IF($B38="Lib Dem",1,0)</formula>
    </cfRule>
    <cfRule type="expression" dxfId="660" priority="2915">
      <formula>IF($B38="Conservative",1,0)</formula>
    </cfRule>
    <cfRule type="expression" dxfId="659" priority="2916">
      <formula>IF($B38="Green",1,0)</formula>
    </cfRule>
    <cfRule type="expression" dxfId="658" priority="2917">
      <formula>IF($B38="SNP",1,0)</formula>
    </cfRule>
    <cfRule type="expression" dxfId="657" priority="2918">
      <formula>IF($B38="Labour",1,0)</formula>
    </cfRule>
  </conditionalFormatting>
  <conditionalFormatting sqref="B38:C38">
    <cfRule type="expression" dxfId="656" priority="2903">
      <formula>IF($B38="Independent",1,0)</formula>
    </cfRule>
    <cfRule type="expression" dxfId="655" priority="2904">
      <formula>IF($B38="Family",1,0)</formula>
    </cfRule>
    <cfRule type="expression" dxfId="654" priority="2905">
      <formula>IF($B38="Alba",1,0)</formula>
    </cfRule>
    <cfRule type="expression" dxfId="653" priority="2906">
      <formula>IF($B38="Lib Dem",1,0)</formula>
    </cfRule>
    <cfRule type="expression" dxfId="652" priority="2907">
      <formula>IF($B38="Conservative",1,0)</formula>
    </cfRule>
    <cfRule type="expression" dxfId="651" priority="2908">
      <formula>IF($B38="Green",1,0)</formula>
    </cfRule>
    <cfRule type="expression" dxfId="650" priority="2909">
      <formula>IF($B38="SNP",1,0)</formula>
    </cfRule>
    <cfRule type="expression" dxfId="649" priority="2910">
      <formula>IF($B38="Labour",1,0)</formula>
    </cfRule>
  </conditionalFormatting>
  <conditionalFormatting sqref="S47:S51">
    <cfRule type="expression" dxfId="648" priority="1572">
      <formula>IF($B47="Independent",1,0)</formula>
    </cfRule>
    <cfRule type="expression" dxfId="647" priority="1573">
      <formula>IF($B47="Family",1,0)</formula>
    </cfRule>
    <cfRule type="expression" dxfId="646" priority="1574">
      <formula>IF($B47="Alba",1,0)</formula>
    </cfRule>
    <cfRule type="expression" dxfId="645" priority="1575">
      <formula>IF($B47="Lib Dem",1,0)</formula>
    </cfRule>
    <cfRule type="expression" dxfId="644" priority="1576">
      <formula>IF($B47="Conservative",1,0)</formula>
    </cfRule>
    <cfRule type="expression" dxfId="643" priority="1577">
      <formula>IF($B47="Green",1,0)</formula>
    </cfRule>
    <cfRule type="expression" dxfId="642" priority="1578">
      <formula>IF($B47="SNP",1,0)</formula>
    </cfRule>
    <cfRule type="expression" dxfId="641" priority="1579">
      <formula>IF($B47="Labour",1,0)</formula>
    </cfRule>
  </conditionalFormatting>
  <conditionalFormatting sqref="D45:R45">
    <cfRule type="expression" dxfId="640" priority="1564">
      <formula>IF($B45="Independent",1,0)</formula>
    </cfRule>
    <cfRule type="expression" dxfId="639" priority="1565">
      <formula>IF($B45="Family",1,0)</formula>
    </cfRule>
    <cfRule type="expression" dxfId="638" priority="1566">
      <formula>IF($B45="Alba",1,0)</formula>
    </cfRule>
    <cfRule type="expression" dxfId="637" priority="1567">
      <formula>IF($B45="Lib Dem",1,0)</formula>
    </cfRule>
    <cfRule type="expression" dxfId="636" priority="1568">
      <formula>IF($B45="Conservative",1,0)</formula>
    </cfRule>
    <cfRule type="expression" dxfId="635" priority="1569">
      <formula>IF($B45="Green",1,0)</formula>
    </cfRule>
    <cfRule type="expression" dxfId="634" priority="1570">
      <formula>IF($B45="SNP",1,0)</formula>
    </cfRule>
    <cfRule type="expression" dxfId="633" priority="1571">
      <formula>IF($B45="Labour",1,0)</formula>
    </cfRule>
  </conditionalFormatting>
  <conditionalFormatting sqref="S45">
    <cfRule type="expression" dxfId="632" priority="1556">
      <formula>IF($B45="Independent",1,0)</formula>
    </cfRule>
    <cfRule type="expression" dxfId="631" priority="1557">
      <formula>IF($B45="Family",1,0)</formula>
    </cfRule>
    <cfRule type="expression" dxfId="630" priority="1558">
      <formula>IF($B45="Alba",1,0)</formula>
    </cfRule>
    <cfRule type="expression" dxfId="629" priority="1559">
      <formula>IF($B45="Lib Dem",1,0)</formula>
    </cfRule>
    <cfRule type="expression" dxfId="628" priority="1560">
      <formula>IF($B45="Conservative",1,0)</formula>
    </cfRule>
    <cfRule type="expression" dxfId="627" priority="1561">
      <formula>IF($B45="Green",1,0)</formula>
    </cfRule>
    <cfRule type="expression" dxfId="626" priority="1562">
      <formula>IF($B45="SNP",1,0)</formula>
    </cfRule>
    <cfRule type="expression" dxfId="625" priority="1563">
      <formula>IF($B45="Labour",1,0)</formula>
    </cfRule>
  </conditionalFormatting>
  <conditionalFormatting sqref="B45:C45">
    <cfRule type="expression" dxfId="624" priority="1548">
      <formula>IF($B45="Independent",1,0)</formula>
    </cfRule>
    <cfRule type="expression" dxfId="623" priority="1549">
      <formula>IF($B45="Family",1,0)</formula>
    </cfRule>
    <cfRule type="expression" dxfId="622" priority="1550">
      <formula>IF($B45="Alba",1,0)</formula>
    </cfRule>
    <cfRule type="expression" dxfId="621" priority="1551">
      <formula>IF($B45="Lib Dem",1,0)</formula>
    </cfRule>
    <cfRule type="expression" dxfId="620" priority="1552">
      <formula>IF($B45="Conservative",1,0)</formula>
    </cfRule>
    <cfRule type="expression" dxfId="619" priority="1553">
      <formula>IF($B45="Green",1,0)</formula>
    </cfRule>
    <cfRule type="expression" dxfId="618" priority="1554">
      <formula>IF($B45="SNP",1,0)</formula>
    </cfRule>
    <cfRule type="expression" dxfId="617" priority="1555">
      <formula>IF($B45="Labour",1,0)</formula>
    </cfRule>
  </conditionalFormatting>
  <conditionalFormatting sqref="D46:R46">
    <cfRule type="expression" dxfId="616" priority="1540">
      <formula>IF($B46="Independent",1,0)</formula>
    </cfRule>
    <cfRule type="expression" dxfId="615" priority="1541">
      <formula>IF($B46="Family",1,0)</formula>
    </cfRule>
    <cfRule type="expression" dxfId="614" priority="1542">
      <formula>IF($B46="Alba",1,0)</formula>
    </cfRule>
    <cfRule type="expression" dxfId="613" priority="1543">
      <formula>IF($B46="Lib Dem",1,0)</formula>
    </cfRule>
    <cfRule type="expression" dxfId="612" priority="1544">
      <formula>IF($B46="Conservative",1,0)</formula>
    </cfRule>
    <cfRule type="expression" dxfId="611" priority="1545">
      <formula>IF($B46="Green",1,0)</formula>
    </cfRule>
    <cfRule type="expression" dxfId="610" priority="1546">
      <formula>IF($B46="SNP",1,0)</formula>
    </cfRule>
    <cfRule type="expression" dxfId="609" priority="1547">
      <formula>IF($B46="Labour",1,0)</formula>
    </cfRule>
  </conditionalFormatting>
  <conditionalFormatting sqref="S46">
    <cfRule type="expression" dxfId="608" priority="1532">
      <formula>IF($B46="Independent",1,0)</formula>
    </cfRule>
    <cfRule type="expression" dxfId="607" priority="1533">
      <formula>IF($B46="Family",1,0)</formula>
    </cfRule>
    <cfRule type="expression" dxfId="606" priority="1534">
      <formula>IF($B46="Alba",1,0)</formula>
    </cfRule>
    <cfRule type="expression" dxfId="605" priority="1535">
      <formula>IF($B46="Lib Dem",1,0)</formula>
    </cfRule>
    <cfRule type="expression" dxfId="604" priority="1536">
      <formula>IF($B46="Conservative",1,0)</formula>
    </cfRule>
    <cfRule type="expression" dxfId="603" priority="1537">
      <formula>IF($B46="Green",1,0)</formula>
    </cfRule>
    <cfRule type="expression" dxfId="602" priority="1538">
      <formula>IF($B46="SNP",1,0)</formula>
    </cfRule>
    <cfRule type="expression" dxfId="601" priority="1539">
      <formula>IF($B46="Labour",1,0)</formula>
    </cfRule>
  </conditionalFormatting>
  <conditionalFormatting sqref="B46:C46">
    <cfRule type="expression" dxfId="600" priority="1524">
      <formula>IF($B46="Independent",1,0)</formula>
    </cfRule>
    <cfRule type="expression" dxfId="599" priority="1525">
      <formula>IF($B46="Family",1,0)</formula>
    </cfRule>
    <cfRule type="expression" dxfId="598" priority="1526">
      <formula>IF($B46="Alba",1,0)</formula>
    </cfRule>
    <cfRule type="expression" dxfId="597" priority="1527">
      <formula>IF($B46="Lib Dem",1,0)</formula>
    </cfRule>
    <cfRule type="expression" dxfId="596" priority="1528">
      <formula>IF($B46="Conservative",1,0)</formula>
    </cfRule>
    <cfRule type="expression" dxfId="595" priority="1529">
      <formula>IF($B46="Green",1,0)</formula>
    </cfRule>
    <cfRule type="expression" dxfId="594" priority="1530">
      <formula>IF($B46="SNP",1,0)</formula>
    </cfRule>
    <cfRule type="expression" dxfId="593" priority="1531">
      <formula>IF($B46="Labour",1,0)</formula>
    </cfRule>
  </conditionalFormatting>
  <conditionalFormatting sqref="D47:R47">
    <cfRule type="expression" dxfId="592" priority="1516">
      <formula>IF($B47="Independent",1,0)</formula>
    </cfRule>
    <cfRule type="expression" dxfId="591" priority="1517">
      <formula>IF($B47="Family",1,0)</formula>
    </cfRule>
    <cfRule type="expression" dxfId="590" priority="1518">
      <formula>IF($B47="Alba",1,0)</formula>
    </cfRule>
    <cfRule type="expression" dxfId="589" priority="1519">
      <formula>IF($B47="Lib Dem",1,0)</formula>
    </cfRule>
    <cfRule type="expression" dxfId="588" priority="1520">
      <formula>IF($B47="Conservative",1,0)</formula>
    </cfRule>
    <cfRule type="expression" dxfId="587" priority="1521">
      <formula>IF($B47="Green",1,0)</formula>
    </cfRule>
    <cfRule type="expression" dxfId="586" priority="1522">
      <formula>IF($B47="SNP",1,0)</formula>
    </cfRule>
    <cfRule type="expression" dxfId="585" priority="1523">
      <formula>IF($B47="Labour",1,0)</formula>
    </cfRule>
  </conditionalFormatting>
  <conditionalFormatting sqref="B47:C47">
    <cfRule type="expression" dxfId="584" priority="1508">
      <formula>IF($B47="Independent",1,0)</formula>
    </cfRule>
    <cfRule type="expression" dxfId="583" priority="1509">
      <formula>IF($B47="Family",1,0)</formula>
    </cfRule>
    <cfRule type="expression" dxfId="582" priority="1510">
      <formula>IF($B47="Alba",1,0)</formula>
    </cfRule>
    <cfRule type="expression" dxfId="581" priority="1511">
      <formula>IF($B47="Lib Dem",1,0)</formula>
    </cfRule>
    <cfRule type="expression" dxfId="580" priority="1512">
      <formula>IF($B47="Conservative",1,0)</formula>
    </cfRule>
    <cfRule type="expression" dxfId="579" priority="1513">
      <formula>IF($B47="Green",1,0)</formula>
    </cfRule>
    <cfRule type="expression" dxfId="578" priority="1514">
      <formula>IF($B47="SNP",1,0)</formula>
    </cfRule>
    <cfRule type="expression" dxfId="577" priority="1515">
      <formula>IF($B47="Labour",1,0)</formula>
    </cfRule>
  </conditionalFormatting>
  <conditionalFormatting sqref="D48:R48">
    <cfRule type="expression" dxfId="576" priority="1500">
      <formula>IF($B48="Independent",1,0)</formula>
    </cfRule>
    <cfRule type="expression" dxfId="575" priority="1501">
      <formula>IF($B48="Family",1,0)</formula>
    </cfRule>
    <cfRule type="expression" dxfId="574" priority="1502">
      <formula>IF($B48="Alba",1,0)</formula>
    </cfRule>
    <cfRule type="expression" dxfId="573" priority="1503">
      <formula>IF($B48="Lib Dem",1,0)</formula>
    </cfRule>
    <cfRule type="expression" dxfId="572" priority="1504">
      <formula>IF($B48="Conservative",1,0)</formula>
    </cfRule>
    <cfRule type="expression" dxfId="571" priority="1505">
      <formula>IF($B48="Green",1,0)</formula>
    </cfRule>
    <cfRule type="expression" dxfId="570" priority="1506">
      <formula>IF($B48="SNP",1,0)</formula>
    </cfRule>
    <cfRule type="expression" dxfId="569" priority="1507">
      <formula>IF($B48="Labour",1,0)</formula>
    </cfRule>
  </conditionalFormatting>
  <conditionalFormatting sqref="B48:C48">
    <cfRule type="expression" dxfId="568" priority="1492">
      <formula>IF($B48="Independent",1,0)</formula>
    </cfRule>
    <cfRule type="expression" dxfId="567" priority="1493">
      <formula>IF($B48="Family",1,0)</formula>
    </cfRule>
    <cfRule type="expression" dxfId="566" priority="1494">
      <formula>IF($B48="Alba",1,0)</formula>
    </cfRule>
    <cfRule type="expression" dxfId="565" priority="1495">
      <formula>IF($B48="Lib Dem",1,0)</formula>
    </cfRule>
    <cfRule type="expression" dxfId="564" priority="1496">
      <formula>IF($B48="Conservative",1,0)</formula>
    </cfRule>
    <cfRule type="expression" dxfId="563" priority="1497">
      <formula>IF($B48="Green",1,0)</formula>
    </cfRule>
    <cfRule type="expression" dxfId="562" priority="1498">
      <formula>IF($B48="SNP",1,0)</formula>
    </cfRule>
    <cfRule type="expression" dxfId="561" priority="1499">
      <formula>IF($B48="Labour",1,0)</formula>
    </cfRule>
  </conditionalFormatting>
  <conditionalFormatting sqref="D49:R49">
    <cfRule type="expression" dxfId="560" priority="1484">
      <formula>IF($B49="Independent",1,0)</formula>
    </cfRule>
    <cfRule type="expression" dxfId="559" priority="1485">
      <formula>IF($B49="Family",1,0)</formula>
    </cfRule>
    <cfRule type="expression" dxfId="558" priority="1486">
      <formula>IF($B49="Alba",1,0)</formula>
    </cfRule>
    <cfRule type="expression" dxfId="557" priority="1487">
      <formula>IF($B49="Lib Dem",1,0)</formula>
    </cfRule>
    <cfRule type="expression" dxfId="556" priority="1488">
      <formula>IF($B49="Conservative",1,0)</formula>
    </cfRule>
    <cfRule type="expression" dxfId="555" priority="1489">
      <formula>IF($B49="Green",1,0)</formula>
    </cfRule>
    <cfRule type="expression" dxfId="554" priority="1490">
      <formula>IF($B49="SNP",1,0)</formula>
    </cfRule>
    <cfRule type="expression" dxfId="553" priority="1491">
      <formula>IF($B49="Labour",1,0)</formula>
    </cfRule>
  </conditionalFormatting>
  <conditionalFormatting sqref="B49:C49">
    <cfRule type="expression" dxfId="552" priority="1476">
      <formula>IF($B49="Independent",1,0)</formula>
    </cfRule>
    <cfRule type="expression" dxfId="551" priority="1477">
      <formula>IF($B49="Family",1,0)</formula>
    </cfRule>
    <cfRule type="expression" dxfId="550" priority="1478">
      <formula>IF($B49="Alba",1,0)</formula>
    </cfRule>
    <cfRule type="expression" dxfId="549" priority="1479">
      <formula>IF($B49="Lib Dem",1,0)</formula>
    </cfRule>
    <cfRule type="expression" dxfId="548" priority="1480">
      <formula>IF($B49="Conservative",1,0)</formula>
    </cfRule>
    <cfRule type="expression" dxfId="547" priority="1481">
      <formula>IF($B49="Green",1,0)</formula>
    </cfRule>
    <cfRule type="expression" dxfId="546" priority="1482">
      <formula>IF($B49="SNP",1,0)</formula>
    </cfRule>
    <cfRule type="expression" dxfId="545" priority="1483">
      <formula>IF($B49="Labour",1,0)</formula>
    </cfRule>
  </conditionalFormatting>
  <conditionalFormatting sqref="D50:R50">
    <cfRule type="expression" dxfId="544" priority="1468">
      <formula>IF($B50="Independent",1,0)</formula>
    </cfRule>
    <cfRule type="expression" dxfId="543" priority="1469">
      <formula>IF($B50="Family",1,0)</formula>
    </cfRule>
    <cfRule type="expression" dxfId="542" priority="1470">
      <formula>IF($B50="Alba",1,0)</formula>
    </cfRule>
    <cfRule type="expression" dxfId="541" priority="1471">
      <formula>IF($B50="Lib Dem",1,0)</formula>
    </cfRule>
    <cfRule type="expression" dxfId="540" priority="1472">
      <formula>IF($B50="Conservative",1,0)</formula>
    </cfRule>
    <cfRule type="expression" dxfId="539" priority="1473">
      <formula>IF($B50="Green",1,0)</formula>
    </cfRule>
    <cfRule type="expression" dxfId="538" priority="1474">
      <formula>IF($B50="SNP",1,0)</formula>
    </cfRule>
    <cfRule type="expression" dxfId="537" priority="1475">
      <formula>IF($B50="Labour",1,0)</formula>
    </cfRule>
  </conditionalFormatting>
  <conditionalFormatting sqref="B50:C50">
    <cfRule type="expression" dxfId="536" priority="1460">
      <formula>IF($B50="Independent",1,0)</formula>
    </cfRule>
    <cfRule type="expression" dxfId="535" priority="1461">
      <formula>IF($B50="Family",1,0)</formula>
    </cfRule>
    <cfRule type="expression" dxfId="534" priority="1462">
      <formula>IF($B50="Alba",1,0)</formula>
    </cfRule>
    <cfRule type="expression" dxfId="533" priority="1463">
      <formula>IF($B50="Lib Dem",1,0)</formula>
    </cfRule>
    <cfRule type="expression" dxfId="532" priority="1464">
      <formula>IF($B50="Conservative",1,0)</formula>
    </cfRule>
    <cfRule type="expression" dxfId="531" priority="1465">
      <formula>IF($B50="Green",1,0)</formula>
    </cfRule>
    <cfRule type="expression" dxfId="530" priority="1466">
      <formula>IF($B50="SNP",1,0)</formula>
    </cfRule>
    <cfRule type="expression" dxfId="529" priority="1467">
      <formula>IF($B50="Labour",1,0)</formula>
    </cfRule>
  </conditionalFormatting>
  <conditionalFormatting sqref="D51:R51">
    <cfRule type="expression" dxfId="528" priority="1452">
      <formula>IF($B51="Independent",1,0)</formula>
    </cfRule>
    <cfRule type="expression" dxfId="527" priority="1453">
      <formula>IF($B51="Family",1,0)</formula>
    </cfRule>
    <cfRule type="expression" dxfId="526" priority="1454">
      <formula>IF($B51="Alba",1,0)</formula>
    </cfRule>
    <cfRule type="expression" dxfId="525" priority="1455">
      <formula>IF($B51="Lib Dem",1,0)</formula>
    </cfRule>
    <cfRule type="expression" dxfId="524" priority="1456">
      <formula>IF($B51="Conservative",1,0)</formula>
    </cfRule>
    <cfRule type="expression" dxfId="523" priority="1457">
      <formula>IF($B51="Green",1,0)</formula>
    </cfRule>
    <cfRule type="expression" dxfId="522" priority="1458">
      <formula>IF($B51="SNP",1,0)</formula>
    </cfRule>
    <cfRule type="expression" dxfId="521" priority="1459">
      <formula>IF($B51="Labour",1,0)</formula>
    </cfRule>
  </conditionalFormatting>
  <conditionalFormatting sqref="B51:C51">
    <cfRule type="expression" dxfId="520" priority="1444">
      <formula>IF($B51="Independent",1,0)</formula>
    </cfRule>
    <cfRule type="expression" dxfId="519" priority="1445">
      <formula>IF($B51="Family",1,0)</formula>
    </cfRule>
    <cfRule type="expression" dxfId="518" priority="1446">
      <formula>IF($B51="Alba",1,0)</formula>
    </cfRule>
    <cfRule type="expression" dxfId="517" priority="1447">
      <formula>IF($B51="Lib Dem",1,0)</formula>
    </cfRule>
    <cfRule type="expression" dxfId="516" priority="1448">
      <formula>IF($B51="Conservative",1,0)</formula>
    </cfRule>
    <cfRule type="expression" dxfId="515" priority="1449">
      <formula>IF($B51="Green",1,0)</formula>
    </cfRule>
    <cfRule type="expression" dxfId="514" priority="1450">
      <formula>IF($B51="SNP",1,0)</formula>
    </cfRule>
    <cfRule type="expression" dxfId="513" priority="1451">
      <formula>IF($B51="Labour",1,0)</formula>
    </cfRule>
  </conditionalFormatting>
  <conditionalFormatting sqref="S60:S64">
    <cfRule type="expression" dxfId="512" priority="129">
      <formula>IF($B60="Independent",1,0)</formula>
    </cfRule>
    <cfRule type="expression" dxfId="511" priority="130">
      <formula>IF($B60="Family",1,0)</formula>
    </cfRule>
    <cfRule type="expression" dxfId="510" priority="131">
      <formula>IF($B60="Alba",1,0)</formula>
    </cfRule>
    <cfRule type="expression" dxfId="509" priority="132">
      <formula>IF($B60="Lib Dem",1,0)</formula>
    </cfRule>
    <cfRule type="expression" dxfId="508" priority="133">
      <formula>IF($B60="Conservative",1,0)</formula>
    </cfRule>
    <cfRule type="expression" dxfId="507" priority="134">
      <formula>IF($B60="Green",1,0)</formula>
    </cfRule>
    <cfRule type="expression" dxfId="506" priority="135">
      <formula>IF($B60="SNP",1,0)</formula>
    </cfRule>
    <cfRule type="expression" dxfId="505" priority="136">
      <formula>IF($B60="Labour",1,0)</formula>
    </cfRule>
  </conditionalFormatting>
  <conditionalFormatting sqref="D58:R58">
    <cfRule type="expression" dxfId="504" priority="121">
      <formula>IF($B58="Independent",1,0)</formula>
    </cfRule>
    <cfRule type="expression" dxfId="503" priority="122">
      <formula>IF($B58="Family",1,0)</formula>
    </cfRule>
    <cfRule type="expression" dxfId="502" priority="123">
      <formula>IF($B58="Alba",1,0)</formula>
    </cfRule>
    <cfRule type="expression" dxfId="501" priority="124">
      <formula>IF($B58="Lib Dem",1,0)</formula>
    </cfRule>
    <cfRule type="expression" dxfId="500" priority="125">
      <formula>IF($B58="Conservative",1,0)</formula>
    </cfRule>
    <cfRule type="expression" dxfId="499" priority="126">
      <formula>IF($B58="Green",1,0)</formula>
    </cfRule>
    <cfRule type="expression" dxfId="498" priority="127">
      <formula>IF($B58="SNP",1,0)</formula>
    </cfRule>
    <cfRule type="expression" dxfId="497" priority="128">
      <formula>IF($B58="Labour",1,0)</formula>
    </cfRule>
  </conditionalFormatting>
  <conditionalFormatting sqref="S58">
    <cfRule type="expression" dxfId="496" priority="113">
      <formula>IF($B58="Independent",1,0)</formula>
    </cfRule>
    <cfRule type="expression" dxfId="495" priority="114">
      <formula>IF($B58="Family",1,0)</formula>
    </cfRule>
    <cfRule type="expression" dxfId="494" priority="115">
      <formula>IF($B58="Alba",1,0)</formula>
    </cfRule>
    <cfRule type="expression" dxfId="493" priority="116">
      <formula>IF($B58="Lib Dem",1,0)</formula>
    </cfRule>
    <cfRule type="expression" dxfId="492" priority="117">
      <formula>IF($B58="Conservative",1,0)</formula>
    </cfRule>
    <cfRule type="expression" dxfId="491" priority="118">
      <formula>IF($B58="Green",1,0)</formula>
    </cfRule>
    <cfRule type="expression" dxfId="490" priority="119">
      <formula>IF($B58="SNP",1,0)</formula>
    </cfRule>
    <cfRule type="expression" dxfId="489" priority="120">
      <formula>IF($B58="Labour",1,0)</formula>
    </cfRule>
  </conditionalFormatting>
  <conditionalFormatting sqref="B58:C58">
    <cfRule type="expression" dxfId="488" priority="105">
      <formula>IF($B58="Independent",1,0)</formula>
    </cfRule>
    <cfRule type="expression" dxfId="487" priority="106">
      <formula>IF($B58="Family",1,0)</formula>
    </cfRule>
    <cfRule type="expression" dxfId="486" priority="107">
      <formula>IF($B58="Alba",1,0)</formula>
    </cfRule>
    <cfRule type="expression" dxfId="485" priority="108">
      <formula>IF($B58="Lib Dem",1,0)</formula>
    </cfRule>
    <cfRule type="expression" dxfId="484" priority="109">
      <formula>IF($B58="Conservative",1,0)</formula>
    </cfRule>
    <cfRule type="expression" dxfId="483" priority="110">
      <formula>IF($B58="Green",1,0)</formula>
    </cfRule>
    <cfRule type="expression" dxfId="482" priority="111">
      <formula>IF($B58="SNP",1,0)</formula>
    </cfRule>
    <cfRule type="expression" dxfId="481" priority="112">
      <formula>IF($B58="Labour",1,0)</formula>
    </cfRule>
  </conditionalFormatting>
  <conditionalFormatting sqref="D59:R59">
    <cfRule type="expression" dxfId="480" priority="97">
      <formula>IF($B59="Independent",1,0)</formula>
    </cfRule>
    <cfRule type="expression" dxfId="479" priority="98">
      <formula>IF($B59="Family",1,0)</formula>
    </cfRule>
    <cfRule type="expression" dxfId="478" priority="99">
      <formula>IF($B59="Alba",1,0)</formula>
    </cfRule>
    <cfRule type="expression" dxfId="477" priority="100">
      <formula>IF($B59="Lib Dem",1,0)</formula>
    </cfRule>
    <cfRule type="expression" dxfId="476" priority="101">
      <formula>IF($B59="Conservative",1,0)</formula>
    </cfRule>
    <cfRule type="expression" dxfId="475" priority="102">
      <formula>IF($B59="Green",1,0)</formula>
    </cfRule>
    <cfRule type="expression" dxfId="474" priority="103">
      <formula>IF($B59="SNP",1,0)</formula>
    </cfRule>
    <cfRule type="expression" dxfId="473" priority="104">
      <formula>IF($B59="Labour",1,0)</formula>
    </cfRule>
  </conditionalFormatting>
  <conditionalFormatting sqref="S59">
    <cfRule type="expression" dxfId="472" priority="89">
      <formula>IF($B59="Independent",1,0)</formula>
    </cfRule>
    <cfRule type="expression" dxfId="471" priority="90">
      <formula>IF($B59="Family",1,0)</formula>
    </cfRule>
    <cfRule type="expression" dxfId="470" priority="91">
      <formula>IF($B59="Alba",1,0)</formula>
    </cfRule>
    <cfRule type="expression" dxfId="469" priority="92">
      <formula>IF($B59="Lib Dem",1,0)</formula>
    </cfRule>
    <cfRule type="expression" dxfId="468" priority="93">
      <formula>IF($B59="Conservative",1,0)</formula>
    </cfRule>
    <cfRule type="expression" dxfId="467" priority="94">
      <formula>IF($B59="Green",1,0)</formula>
    </cfRule>
    <cfRule type="expression" dxfId="466" priority="95">
      <formula>IF($B59="SNP",1,0)</formula>
    </cfRule>
    <cfRule type="expression" dxfId="465" priority="96">
      <formula>IF($B59="Labour",1,0)</formula>
    </cfRule>
  </conditionalFormatting>
  <conditionalFormatting sqref="B59:C59">
    <cfRule type="expression" dxfId="464" priority="81">
      <formula>IF($B59="Independent",1,0)</formula>
    </cfRule>
    <cfRule type="expression" dxfId="463" priority="82">
      <formula>IF($B59="Family",1,0)</formula>
    </cfRule>
    <cfRule type="expression" dxfId="462" priority="83">
      <formula>IF($B59="Alba",1,0)</formula>
    </cfRule>
    <cfRule type="expression" dxfId="461" priority="84">
      <formula>IF($B59="Lib Dem",1,0)</formula>
    </cfRule>
    <cfRule type="expression" dxfId="460" priority="85">
      <formula>IF($B59="Conservative",1,0)</formula>
    </cfRule>
    <cfRule type="expression" dxfId="459" priority="86">
      <formula>IF($B59="Green",1,0)</formula>
    </cfRule>
    <cfRule type="expression" dxfId="458" priority="87">
      <formula>IF($B59="SNP",1,0)</formula>
    </cfRule>
    <cfRule type="expression" dxfId="457" priority="88">
      <formula>IF($B59="Labour",1,0)</formula>
    </cfRule>
  </conditionalFormatting>
  <conditionalFormatting sqref="D60:R60">
    <cfRule type="expression" dxfId="456" priority="73">
      <formula>IF($B60="Independent",1,0)</formula>
    </cfRule>
    <cfRule type="expression" dxfId="455" priority="74">
      <formula>IF($B60="Family",1,0)</formula>
    </cfRule>
    <cfRule type="expression" dxfId="454" priority="75">
      <formula>IF($B60="Alba",1,0)</formula>
    </cfRule>
    <cfRule type="expression" dxfId="453" priority="76">
      <formula>IF($B60="Lib Dem",1,0)</formula>
    </cfRule>
    <cfRule type="expression" dxfId="452" priority="77">
      <formula>IF($B60="Conservative",1,0)</formula>
    </cfRule>
    <cfRule type="expression" dxfId="451" priority="78">
      <formula>IF($B60="Green",1,0)</formula>
    </cfRule>
    <cfRule type="expression" dxfId="450" priority="79">
      <formula>IF($B60="SNP",1,0)</formula>
    </cfRule>
    <cfRule type="expression" dxfId="449" priority="80">
      <formula>IF($B60="Labour",1,0)</formula>
    </cfRule>
  </conditionalFormatting>
  <conditionalFormatting sqref="B60:C60">
    <cfRule type="expression" dxfId="448" priority="65">
      <formula>IF($B60="Independent",1,0)</formula>
    </cfRule>
    <cfRule type="expression" dxfId="447" priority="66">
      <formula>IF($B60="Family",1,0)</formula>
    </cfRule>
    <cfRule type="expression" dxfId="446" priority="67">
      <formula>IF($B60="Alba",1,0)</formula>
    </cfRule>
    <cfRule type="expression" dxfId="445" priority="68">
      <formula>IF($B60="Lib Dem",1,0)</formula>
    </cfRule>
    <cfRule type="expression" dxfId="444" priority="69">
      <formula>IF($B60="Conservative",1,0)</formula>
    </cfRule>
    <cfRule type="expression" dxfId="443" priority="70">
      <formula>IF($B60="Green",1,0)</formula>
    </cfRule>
    <cfRule type="expression" dxfId="442" priority="71">
      <formula>IF($B60="SNP",1,0)</formula>
    </cfRule>
    <cfRule type="expression" dxfId="441" priority="72">
      <formula>IF($B60="Labour",1,0)</formula>
    </cfRule>
  </conditionalFormatting>
  <conditionalFormatting sqref="D61:R61">
    <cfRule type="expression" dxfId="440" priority="57">
      <formula>IF($B61="Independent",1,0)</formula>
    </cfRule>
    <cfRule type="expression" dxfId="439" priority="58">
      <formula>IF($B61="Family",1,0)</formula>
    </cfRule>
    <cfRule type="expression" dxfId="438" priority="59">
      <formula>IF($B61="Alba",1,0)</formula>
    </cfRule>
    <cfRule type="expression" dxfId="437" priority="60">
      <formula>IF($B61="Lib Dem",1,0)</formula>
    </cfRule>
    <cfRule type="expression" dxfId="436" priority="61">
      <formula>IF($B61="Conservative",1,0)</formula>
    </cfRule>
    <cfRule type="expression" dxfId="435" priority="62">
      <formula>IF($B61="Green",1,0)</formula>
    </cfRule>
    <cfRule type="expression" dxfId="434" priority="63">
      <formula>IF($B61="SNP",1,0)</formula>
    </cfRule>
    <cfRule type="expression" dxfId="433" priority="64">
      <formula>IF($B61="Labour",1,0)</formula>
    </cfRule>
  </conditionalFormatting>
  <conditionalFormatting sqref="B61:C61">
    <cfRule type="expression" dxfId="432" priority="49">
      <formula>IF($B61="Independent",1,0)</formula>
    </cfRule>
    <cfRule type="expression" dxfId="431" priority="50">
      <formula>IF($B61="Family",1,0)</formula>
    </cfRule>
    <cfRule type="expression" dxfId="430" priority="51">
      <formula>IF($B61="Alba",1,0)</formula>
    </cfRule>
    <cfRule type="expression" dxfId="429" priority="52">
      <formula>IF($B61="Lib Dem",1,0)</formula>
    </cfRule>
    <cfRule type="expression" dxfId="428" priority="53">
      <formula>IF($B61="Conservative",1,0)</formula>
    </cfRule>
    <cfRule type="expression" dxfId="427" priority="54">
      <formula>IF($B61="Green",1,0)</formula>
    </cfRule>
    <cfRule type="expression" dxfId="426" priority="55">
      <formula>IF($B61="SNP",1,0)</formula>
    </cfRule>
    <cfRule type="expression" dxfId="425" priority="56">
      <formula>IF($B61="Labour",1,0)</formula>
    </cfRule>
  </conditionalFormatting>
  <conditionalFormatting sqref="D62:R62">
    <cfRule type="expression" dxfId="424" priority="41">
      <formula>IF($B62="Independent",1,0)</formula>
    </cfRule>
    <cfRule type="expression" dxfId="423" priority="42">
      <formula>IF($B62="Family",1,0)</formula>
    </cfRule>
    <cfRule type="expression" dxfId="422" priority="43">
      <formula>IF($B62="Alba",1,0)</formula>
    </cfRule>
    <cfRule type="expression" dxfId="421" priority="44">
      <formula>IF($B62="Lib Dem",1,0)</formula>
    </cfRule>
    <cfRule type="expression" dxfId="420" priority="45">
      <formula>IF($B62="Conservative",1,0)</formula>
    </cfRule>
    <cfRule type="expression" dxfId="419" priority="46">
      <formula>IF($B62="Green",1,0)</formula>
    </cfRule>
    <cfRule type="expression" dxfId="418" priority="47">
      <formula>IF($B62="SNP",1,0)</formula>
    </cfRule>
    <cfRule type="expression" dxfId="417" priority="48">
      <formula>IF($B62="Labour",1,0)</formula>
    </cfRule>
  </conditionalFormatting>
  <conditionalFormatting sqref="B62:C62">
    <cfRule type="expression" dxfId="416" priority="33">
      <formula>IF($B62="Independent",1,0)</formula>
    </cfRule>
    <cfRule type="expression" dxfId="415" priority="34">
      <formula>IF($B62="Family",1,0)</formula>
    </cfRule>
    <cfRule type="expression" dxfId="414" priority="35">
      <formula>IF($B62="Alba",1,0)</formula>
    </cfRule>
    <cfRule type="expression" dxfId="413" priority="36">
      <formula>IF($B62="Lib Dem",1,0)</formula>
    </cfRule>
    <cfRule type="expression" dxfId="412" priority="37">
      <formula>IF($B62="Conservative",1,0)</formula>
    </cfRule>
    <cfRule type="expression" dxfId="411" priority="38">
      <formula>IF($B62="Green",1,0)</formula>
    </cfRule>
    <cfRule type="expression" dxfId="410" priority="39">
      <formula>IF($B62="SNP",1,0)</formula>
    </cfRule>
    <cfRule type="expression" dxfId="409" priority="40">
      <formula>IF($B62="Labour",1,0)</formula>
    </cfRule>
  </conditionalFormatting>
  <conditionalFormatting sqref="D63:R63">
    <cfRule type="expression" dxfId="408" priority="25">
      <formula>IF($B63="Independent",1,0)</formula>
    </cfRule>
    <cfRule type="expression" dxfId="407" priority="26">
      <formula>IF($B63="Family",1,0)</formula>
    </cfRule>
    <cfRule type="expression" dxfId="406" priority="27">
      <formula>IF($B63="Alba",1,0)</formula>
    </cfRule>
    <cfRule type="expression" dxfId="405" priority="28">
      <formula>IF($B63="Lib Dem",1,0)</formula>
    </cfRule>
    <cfRule type="expression" dxfId="404" priority="29">
      <formula>IF($B63="Conservative",1,0)</formula>
    </cfRule>
    <cfRule type="expression" dxfId="403" priority="30">
      <formula>IF($B63="Green",1,0)</formula>
    </cfRule>
    <cfRule type="expression" dxfId="402" priority="31">
      <formula>IF($B63="SNP",1,0)</formula>
    </cfRule>
    <cfRule type="expression" dxfId="401" priority="32">
      <formula>IF($B63="Labour",1,0)</formula>
    </cfRule>
  </conditionalFormatting>
  <conditionalFormatting sqref="B63:C63">
    <cfRule type="expression" dxfId="400" priority="17">
      <formula>IF($B63="Independent",1,0)</formula>
    </cfRule>
    <cfRule type="expression" dxfId="399" priority="18">
      <formula>IF($B63="Family",1,0)</formula>
    </cfRule>
    <cfRule type="expression" dxfId="398" priority="19">
      <formula>IF($B63="Alba",1,0)</formula>
    </cfRule>
    <cfRule type="expression" dxfId="397" priority="20">
      <formula>IF($B63="Lib Dem",1,0)</formula>
    </cfRule>
    <cfRule type="expression" dxfId="396" priority="21">
      <formula>IF($B63="Conservative",1,0)</formula>
    </cfRule>
    <cfRule type="expression" dxfId="395" priority="22">
      <formula>IF($B63="Green",1,0)</formula>
    </cfRule>
    <cfRule type="expression" dxfId="394" priority="23">
      <formula>IF($B63="SNP",1,0)</formula>
    </cfRule>
    <cfRule type="expression" dxfId="393" priority="24">
      <formula>IF($B63="Labour",1,0)</formula>
    </cfRule>
  </conditionalFormatting>
  <conditionalFormatting sqref="D64:R64">
    <cfRule type="expression" dxfId="392" priority="9">
      <formula>IF($B64="Independent",1,0)</formula>
    </cfRule>
    <cfRule type="expression" dxfId="391" priority="10">
      <formula>IF($B64="Family",1,0)</formula>
    </cfRule>
    <cfRule type="expression" dxfId="390" priority="11">
      <formula>IF($B64="Alba",1,0)</formula>
    </cfRule>
    <cfRule type="expression" dxfId="389" priority="12">
      <formula>IF($B64="Lib Dem",1,0)</formula>
    </cfRule>
    <cfRule type="expression" dxfId="388" priority="13">
      <formula>IF($B64="Conservative",1,0)</formula>
    </cfRule>
    <cfRule type="expression" dxfId="387" priority="14">
      <formula>IF($B64="Green",1,0)</formula>
    </cfRule>
    <cfRule type="expression" dxfId="386" priority="15">
      <formula>IF($B64="SNP",1,0)</formula>
    </cfRule>
    <cfRule type="expression" dxfId="385" priority="16">
      <formula>IF($B64="Labour",1,0)</formula>
    </cfRule>
  </conditionalFormatting>
  <conditionalFormatting sqref="B64:C64">
    <cfRule type="expression" dxfId="384" priority="1">
      <formula>IF($B64="Independent",1,0)</formula>
    </cfRule>
    <cfRule type="expression" dxfId="383" priority="2">
      <formula>IF($B64="Family",1,0)</formula>
    </cfRule>
    <cfRule type="expression" dxfId="382" priority="3">
      <formula>IF($B64="Alba",1,0)</formula>
    </cfRule>
    <cfRule type="expression" dxfId="381" priority="4">
      <formula>IF($B64="Lib Dem",1,0)</formula>
    </cfRule>
    <cfRule type="expression" dxfId="380" priority="5">
      <formula>IF($B64="Conservative",1,0)</formula>
    </cfRule>
    <cfRule type="expression" dxfId="379" priority="6">
      <formula>IF($B64="Green",1,0)</formula>
    </cfRule>
    <cfRule type="expression" dxfId="378" priority="7">
      <formula>IF($B64="SNP",1,0)</formula>
    </cfRule>
    <cfRule type="expression" dxfId="377" priority="8">
      <formula>IF($B64="Labour",1,0)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48"/>
  <sheetViews>
    <sheetView topLeftCell="A21" zoomScale="80" zoomScaleNormal="80" workbookViewId="0">
      <selection activeCell="N35" sqref="N35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73" t="s">
        <v>59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5"/>
    </row>
    <row r="3" spans="2:30" ht="18" thickBot="1" x14ac:dyDescent="0.35">
      <c r="B3" s="78" t="s">
        <v>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1" t="s">
        <v>34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</row>
    <row r="4" spans="2:30" ht="15.6" x14ac:dyDescent="0.3">
      <c r="B4" s="1"/>
      <c r="C4" s="2" t="str">
        <f>B5</f>
        <v>SNP</v>
      </c>
      <c r="D4" s="2" t="str">
        <f>B6</f>
        <v>Labour</v>
      </c>
      <c r="E4" s="2" t="str">
        <f>B7</f>
        <v>Conservative</v>
      </c>
      <c r="F4" s="2" t="str">
        <f>B8</f>
        <v>Green</v>
      </c>
      <c r="G4" s="2" t="str">
        <f>B9</f>
        <v>Lib Dem</v>
      </c>
      <c r="H4" s="2"/>
      <c r="I4" s="2"/>
      <c r="J4" s="2"/>
      <c r="K4" s="2"/>
      <c r="L4" s="2"/>
      <c r="M4" s="2"/>
      <c r="N4" s="2"/>
      <c r="O4" s="4" t="s">
        <v>32</v>
      </c>
      <c r="P4" s="59" t="s">
        <v>39</v>
      </c>
      <c r="Q4" s="60"/>
      <c r="R4" s="2" t="str">
        <f t="shared" ref="R4:AC4" si="0">C4</f>
        <v>SNP</v>
      </c>
      <c r="S4" s="2" t="str">
        <f t="shared" si="0"/>
        <v>Labour</v>
      </c>
      <c r="T4" s="2" t="str">
        <f t="shared" si="0"/>
        <v>Conservative</v>
      </c>
      <c r="U4" s="2" t="str">
        <f t="shared" si="0"/>
        <v>Green</v>
      </c>
      <c r="V4" s="2" t="str">
        <f t="shared" si="0"/>
        <v>Lib Dem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3" t="s">
        <v>32</v>
      </c>
    </row>
    <row r="5" spans="2:30" ht="15.6" x14ac:dyDescent="0.3">
      <c r="B5" s="5" t="s">
        <v>17</v>
      </c>
      <c r="C5" s="6"/>
      <c r="D5" s="7">
        <v>291</v>
      </c>
      <c r="E5" s="7">
        <v>56</v>
      </c>
      <c r="F5" s="7">
        <v>604</v>
      </c>
      <c r="G5" s="7">
        <v>64</v>
      </c>
      <c r="H5" s="7"/>
      <c r="I5" s="7"/>
      <c r="J5" s="7"/>
      <c r="K5" s="7"/>
      <c r="L5" s="7"/>
      <c r="M5" s="7"/>
      <c r="N5" s="7"/>
      <c r="O5" s="27">
        <v>575</v>
      </c>
      <c r="P5" s="61">
        <f>SUM(C5:O5)</f>
        <v>1590</v>
      </c>
      <c r="Q5" s="62" t="str">
        <f>B5</f>
        <v>SNP</v>
      </c>
      <c r="R5" s="8"/>
      <c r="S5" s="9">
        <f t="shared" ref="S5:S9" si="1">D5/SUM($C5:$O5)</f>
        <v>0.18301886792452829</v>
      </c>
      <c r="T5" s="9">
        <f t="shared" ref="T5:T9" si="2">E5/SUM($C5:$O5)</f>
        <v>3.5220125786163521E-2</v>
      </c>
      <c r="U5" s="9">
        <f t="shared" ref="U5:AD9" si="3">F5/SUM($C5:$O5)</f>
        <v>0.37987421383647801</v>
      </c>
      <c r="V5" s="9">
        <f t="shared" si="3"/>
        <v>4.0251572327044023E-2</v>
      </c>
      <c r="W5" s="9">
        <f t="shared" si="3"/>
        <v>0</v>
      </c>
      <c r="X5" s="9">
        <f t="shared" si="3"/>
        <v>0</v>
      </c>
      <c r="Y5" s="9">
        <f t="shared" si="3"/>
        <v>0</v>
      </c>
      <c r="Z5" s="9">
        <f t="shared" si="3"/>
        <v>0</v>
      </c>
      <c r="AA5" s="9">
        <f t="shared" si="3"/>
        <v>0</v>
      </c>
      <c r="AB5" s="9">
        <f t="shared" si="3"/>
        <v>0</v>
      </c>
      <c r="AC5" s="9">
        <f t="shared" si="3"/>
        <v>0</v>
      </c>
      <c r="AD5" s="15">
        <f t="shared" si="3"/>
        <v>0.36163522012578614</v>
      </c>
    </row>
    <row r="6" spans="2:30" ht="15.6" x14ac:dyDescent="0.3">
      <c r="B6" s="5" t="s">
        <v>18</v>
      </c>
      <c r="C6" s="7">
        <v>140</v>
      </c>
      <c r="D6" s="6"/>
      <c r="E6" s="7">
        <v>163</v>
      </c>
      <c r="F6" s="7">
        <v>87</v>
      </c>
      <c r="G6" s="7">
        <v>174</v>
      </c>
      <c r="H6" s="7"/>
      <c r="I6" s="7"/>
      <c r="J6" s="7"/>
      <c r="K6" s="7"/>
      <c r="L6" s="7"/>
      <c r="M6" s="7"/>
      <c r="N6" s="7"/>
      <c r="O6" s="27">
        <v>413</v>
      </c>
      <c r="P6" s="61">
        <f t="shared" ref="P6:P9" si="4">SUM(C6:O6)</f>
        <v>977</v>
      </c>
      <c r="Q6" s="62" t="str">
        <f t="shared" ref="Q6:Q9" si="5">B6</f>
        <v>Labour</v>
      </c>
      <c r="R6" s="9">
        <f t="shared" ref="R6:R9" si="6">C6/SUM($C6:$O6)</f>
        <v>0.14329580348004095</v>
      </c>
      <c r="S6" s="8"/>
      <c r="T6" s="9">
        <f t="shared" si="2"/>
        <v>0.1668372569089048</v>
      </c>
      <c r="U6" s="9">
        <f t="shared" si="3"/>
        <v>8.9048106448311154E-2</v>
      </c>
      <c r="V6" s="9">
        <f t="shared" si="3"/>
        <v>0.17809621289662231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15">
        <f t="shared" si="3"/>
        <v>0.42272262026612079</v>
      </c>
    </row>
    <row r="7" spans="2:30" ht="15.6" x14ac:dyDescent="0.3">
      <c r="B7" s="5" t="s">
        <v>19</v>
      </c>
      <c r="C7" s="7">
        <v>41</v>
      </c>
      <c r="D7" s="7">
        <v>334</v>
      </c>
      <c r="E7" s="6"/>
      <c r="F7" s="7">
        <v>34</v>
      </c>
      <c r="G7" s="7">
        <v>130</v>
      </c>
      <c r="H7" s="7"/>
      <c r="I7" s="7"/>
      <c r="J7" s="7"/>
      <c r="K7" s="7"/>
      <c r="L7" s="7"/>
      <c r="M7" s="7"/>
      <c r="N7" s="7"/>
      <c r="O7" s="27">
        <v>291</v>
      </c>
      <c r="P7" s="61">
        <f t="shared" si="4"/>
        <v>830</v>
      </c>
      <c r="Q7" s="62" t="str">
        <f t="shared" si="5"/>
        <v>Conservative</v>
      </c>
      <c r="R7" s="9">
        <f t="shared" si="6"/>
        <v>4.9397590361445781E-2</v>
      </c>
      <c r="S7" s="9">
        <f t="shared" si="1"/>
        <v>0.40240963855421685</v>
      </c>
      <c r="T7" s="8"/>
      <c r="U7" s="9">
        <f t="shared" si="3"/>
        <v>4.0963855421686748E-2</v>
      </c>
      <c r="V7" s="9">
        <f t="shared" si="3"/>
        <v>0.15662650602409639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15">
        <f t="shared" si="3"/>
        <v>0.35060240963855421</v>
      </c>
    </row>
    <row r="8" spans="2:30" ht="15.6" x14ac:dyDescent="0.3">
      <c r="B8" s="5" t="s">
        <v>22</v>
      </c>
      <c r="C8" s="7">
        <v>69</v>
      </c>
      <c r="D8" s="7">
        <v>23</v>
      </c>
      <c r="E8" s="7">
        <v>11</v>
      </c>
      <c r="F8" s="6"/>
      <c r="G8" s="7">
        <v>32</v>
      </c>
      <c r="H8" s="7"/>
      <c r="I8" s="7"/>
      <c r="J8" s="7"/>
      <c r="K8" s="7"/>
      <c r="L8" s="7"/>
      <c r="M8" s="7"/>
      <c r="N8" s="7"/>
      <c r="O8" s="27">
        <v>12</v>
      </c>
      <c r="P8" s="61">
        <f t="shared" si="4"/>
        <v>147</v>
      </c>
      <c r="Q8" s="62" t="str">
        <f t="shared" si="5"/>
        <v>Green</v>
      </c>
      <c r="R8" s="9">
        <f t="shared" si="6"/>
        <v>0.46938775510204084</v>
      </c>
      <c r="S8" s="9">
        <f t="shared" si="1"/>
        <v>0.15646258503401361</v>
      </c>
      <c r="T8" s="9">
        <f t="shared" si="2"/>
        <v>7.4829931972789115E-2</v>
      </c>
      <c r="U8" s="8"/>
      <c r="V8" s="9">
        <f t="shared" si="3"/>
        <v>0.21768707482993196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15">
        <f t="shared" si="3"/>
        <v>8.1632653061224483E-2</v>
      </c>
    </row>
    <row r="9" spans="2:30" ht="16.2" thickBot="1" x14ac:dyDescent="0.35">
      <c r="B9" s="10" t="s">
        <v>21</v>
      </c>
      <c r="C9" s="11">
        <v>5</v>
      </c>
      <c r="D9" s="11">
        <v>24</v>
      </c>
      <c r="E9" s="11">
        <v>23</v>
      </c>
      <c r="F9" s="11">
        <v>27</v>
      </c>
      <c r="G9" s="12"/>
      <c r="H9" s="11"/>
      <c r="I9" s="11"/>
      <c r="J9" s="11"/>
      <c r="K9" s="11"/>
      <c r="L9" s="11"/>
      <c r="M9" s="11"/>
      <c r="N9" s="11"/>
      <c r="O9" s="46">
        <v>20</v>
      </c>
      <c r="P9" s="64">
        <f t="shared" si="4"/>
        <v>99</v>
      </c>
      <c r="Q9" s="63" t="str">
        <f t="shared" si="5"/>
        <v>Lib Dem</v>
      </c>
      <c r="R9" s="13">
        <f t="shared" si="6"/>
        <v>5.0505050505050504E-2</v>
      </c>
      <c r="S9" s="13">
        <f t="shared" si="1"/>
        <v>0.24242424242424243</v>
      </c>
      <c r="T9" s="13">
        <f t="shared" si="2"/>
        <v>0.23232323232323232</v>
      </c>
      <c r="U9" s="13">
        <f t="shared" si="3"/>
        <v>0.27272727272727271</v>
      </c>
      <c r="V9" s="14"/>
      <c r="W9" s="13">
        <f t="shared" si="3"/>
        <v>0</v>
      </c>
      <c r="X9" s="13">
        <f t="shared" si="3"/>
        <v>0</v>
      </c>
      <c r="Y9" s="13">
        <f t="shared" si="3"/>
        <v>0</v>
      </c>
      <c r="Z9" s="13">
        <f t="shared" si="3"/>
        <v>0</v>
      </c>
      <c r="AA9" s="13">
        <f t="shared" si="3"/>
        <v>0</v>
      </c>
      <c r="AB9" s="13">
        <f t="shared" si="3"/>
        <v>0</v>
      </c>
      <c r="AC9" s="13">
        <f t="shared" si="3"/>
        <v>0</v>
      </c>
      <c r="AD9" s="16">
        <f t="shared" si="3"/>
        <v>0.20202020202020202</v>
      </c>
    </row>
    <row r="10" spans="2:30" ht="14.4" thickBot="1" x14ac:dyDescent="0.3"/>
    <row r="11" spans="2:30" ht="18" thickBot="1" x14ac:dyDescent="0.35">
      <c r="B11" s="73" t="s">
        <v>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</row>
    <row r="12" spans="2:30" ht="18" thickBot="1" x14ac:dyDescent="0.35">
      <c r="B12" s="78" t="s">
        <v>33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 t="s">
        <v>34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</row>
    <row r="13" spans="2:30" ht="15.6" x14ac:dyDescent="0.3">
      <c r="B13" s="1"/>
      <c r="C13" s="2" t="str">
        <f>B14</f>
        <v>SNP</v>
      </c>
      <c r="D13" s="2" t="str">
        <f>B15</f>
        <v>Conservative</v>
      </c>
      <c r="E13" s="2" t="str">
        <f>B16</f>
        <v>Labour</v>
      </c>
      <c r="F13" s="2" t="str">
        <f>B17</f>
        <v>Independent</v>
      </c>
      <c r="G13" s="2" t="str">
        <f>B18</f>
        <v>Green</v>
      </c>
      <c r="H13" s="2" t="str">
        <f>B19</f>
        <v>Lib Dem</v>
      </c>
      <c r="I13" s="2" t="str">
        <f>B20</f>
        <v>Alba</v>
      </c>
      <c r="J13" s="2"/>
      <c r="K13" s="2"/>
      <c r="L13" s="2"/>
      <c r="M13" s="2"/>
      <c r="N13" s="2"/>
      <c r="O13" s="4" t="s">
        <v>32</v>
      </c>
      <c r="P13" s="59" t="s">
        <v>39</v>
      </c>
      <c r="Q13" s="60"/>
      <c r="R13" s="2" t="str">
        <f t="shared" ref="R13:AC13" si="7">C13</f>
        <v>SNP</v>
      </c>
      <c r="S13" s="2" t="str">
        <f t="shared" si="7"/>
        <v>Conservative</v>
      </c>
      <c r="T13" s="2" t="str">
        <f t="shared" si="7"/>
        <v>Labour</v>
      </c>
      <c r="U13" s="2" t="str">
        <f t="shared" si="7"/>
        <v>Independent</v>
      </c>
      <c r="V13" s="2" t="str">
        <f t="shared" si="7"/>
        <v>Green</v>
      </c>
      <c r="W13" s="2" t="str">
        <f t="shared" si="7"/>
        <v>Lib Dem</v>
      </c>
      <c r="X13" s="2" t="str">
        <f t="shared" si="7"/>
        <v>Alba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3" t="s">
        <v>32</v>
      </c>
    </row>
    <row r="14" spans="2:30" ht="15.6" x14ac:dyDescent="0.3">
      <c r="B14" s="5" t="s">
        <v>17</v>
      </c>
      <c r="C14" s="6"/>
      <c r="D14" s="7">
        <v>30</v>
      </c>
      <c r="E14" s="7">
        <v>204</v>
      </c>
      <c r="F14" s="7">
        <v>140</v>
      </c>
      <c r="G14" s="7">
        <v>623</v>
      </c>
      <c r="H14" s="7">
        <v>58</v>
      </c>
      <c r="I14" s="7">
        <v>164</v>
      </c>
      <c r="J14" s="7"/>
      <c r="K14" s="7"/>
      <c r="L14" s="7"/>
      <c r="M14" s="7"/>
      <c r="N14" s="7"/>
      <c r="O14" s="27">
        <v>448</v>
      </c>
      <c r="P14" s="61">
        <f>SUM(C14:O14)</f>
        <v>1667</v>
      </c>
      <c r="Q14" s="62" t="str">
        <f>B14</f>
        <v>SNP</v>
      </c>
      <c r="R14" s="8"/>
      <c r="S14" s="9">
        <f t="shared" ref="S14:S20" si="8">D14/SUM($C14:$O14)</f>
        <v>1.7996400719856028E-2</v>
      </c>
      <c r="T14" s="9">
        <f t="shared" ref="T14:T20" si="9">E14/SUM($C14:$O14)</f>
        <v>0.122375524895021</v>
      </c>
      <c r="U14" s="9">
        <f t="shared" ref="U14:AD20" si="10">F14/SUM($C14:$O14)</f>
        <v>8.3983203359328129E-2</v>
      </c>
      <c r="V14" s="9">
        <f t="shared" si="10"/>
        <v>0.37372525494901021</v>
      </c>
      <c r="W14" s="9">
        <f t="shared" si="10"/>
        <v>3.4793041391721659E-2</v>
      </c>
      <c r="X14" s="9">
        <f t="shared" si="10"/>
        <v>9.8380323935212954E-2</v>
      </c>
      <c r="Y14" s="9">
        <f t="shared" si="10"/>
        <v>0</v>
      </c>
      <c r="Z14" s="9">
        <f t="shared" si="10"/>
        <v>0</v>
      </c>
      <c r="AA14" s="9">
        <f t="shared" si="10"/>
        <v>0</v>
      </c>
      <c r="AB14" s="9">
        <f t="shared" si="10"/>
        <v>0</v>
      </c>
      <c r="AC14" s="9">
        <f t="shared" si="10"/>
        <v>0</v>
      </c>
      <c r="AD14" s="15">
        <f t="shared" si="10"/>
        <v>0.26874625074985004</v>
      </c>
    </row>
    <row r="15" spans="2:30" ht="15.6" x14ac:dyDescent="0.3">
      <c r="B15" s="5" t="s">
        <v>19</v>
      </c>
      <c r="C15" s="7">
        <v>22</v>
      </c>
      <c r="D15" s="6"/>
      <c r="E15" s="7">
        <v>230</v>
      </c>
      <c r="F15" s="7">
        <v>141</v>
      </c>
      <c r="G15" s="7">
        <v>31</v>
      </c>
      <c r="H15" s="7">
        <v>178</v>
      </c>
      <c r="I15" s="7">
        <v>19</v>
      </c>
      <c r="J15" s="7"/>
      <c r="K15" s="7"/>
      <c r="L15" s="7"/>
      <c r="M15" s="7"/>
      <c r="N15" s="7"/>
      <c r="O15" s="27">
        <v>263</v>
      </c>
      <c r="P15" s="61">
        <f t="shared" ref="P15:P20" si="11">SUM(C15:O15)</f>
        <v>884</v>
      </c>
      <c r="Q15" s="62" t="str">
        <f t="shared" ref="Q15:Q20" si="12">B15</f>
        <v>Conservative</v>
      </c>
      <c r="R15" s="9">
        <f t="shared" ref="R15:R20" si="13">C15/SUM($C15:$O15)</f>
        <v>2.4886877828054297E-2</v>
      </c>
      <c r="S15" s="8"/>
      <c r="T15" s="9">
        <f t="shared" si="9"/>
        <v>0.26018099547511314</v>
      </c>
      <c r="U15" s="9">
        <f t="shared" si="10"/>
        <v>0.1595022624434389</v>
      </c>
      <c r="V15" s="9">
        <f t="shared" si="10"/>
        <v>3.5067873303167421E-2</v>
      </c>
      <c r="W15" s="9">
        <f t="shared" si="10"/>
        <v>0.20135746606334842</v>
      </c>
      <c r="X15" s="9">
        <f t="shared" si="10"/>
        <v>2.1493212669683258E-2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10"/>
        <v>0</v>
      </c>
      <c r="AD15" s="15">
        <f t="shared" si="10"/>
        <v>0.29751131221719457</v>
      </c>
    </row>
    <row r="16" spans="2:30" ht="15.6" x14ac:dyDescent="0.3">
      <c r="B16" s="5" t="s">
        <v>18</v>
      </c>
      <c r="C16" s="7">
        <v>84</v>
      </c>
      <c r="D16" s="7">
        <v>107</v>
      </c>
      <c r="E16" s="6"/>
      <c r="F16" s="7">
        <v>102</v>
      </c>
      <c r="G16" s="7">
        <v>73</v>
      </c>
      <c r="H16" s="7">
        <v>150</v>
      </c>
      <c r="I16" s="7">
        <v>21</v>
      </c>
      <c r="J16" s="7"/>
      <c r="K16" s="7"/>
      <c r="L16" s="7"/>
      <c r="M16" s="7"/>
      <c r="N16" s="7"/>
      <c r="O16" s="27">
        <v>217</v>
      </c>
      <c r="P16" s="61">
        <f t="shared" si="11"/>
        <v>754</v>
      </c>
      <c r="Q16" s="62" t="str">
        <f t="shared" si="12"/>
        <v>Labour</v>
      </c>
      <c r="R16" s="9">
        <f t="shared" si="13"/>
        <v>0.11140583554376658</v>
      </c>
      <c r="S16" s="9">
        <f t="shared" si="8"/>
        <v>0.14190981432360741</v>
      </c>
      <c r="T16" s="8"/>
      <c r="U16" s="9">
        <f t="shared" si="10"/>
        <v>0.13527851458885942</v>
      </c>
      <c r="V16" s="9">
        <f t="shared" si="10"/>
        <v>9.6816976127320958E-2</v>
      </c>
      <c r="W16" s="9">
        <f t="shared" si="10"/>
        <v>0.19893899204244031</v>
      </c>
      <c r="X16" s="9">
        <f t="shared" si="10"/>
        <v>2.7851458885941646E-2</v>
      </c>
      <c r="Y16" s="9">
        <f t="shared" si="10"/>
        <v>0</v>
      </c>
      <c r="Z16" s="9">
        <f t="shared" si="10"/>
        <v>0</v>
      </c>
      <c r="AA16" s="9">
        <f t="shared" si="10"/>
        <v>0</v>
      </c>
      <c r="AB16" s="9">
        <f t="shared" si="10"/>
        <v>0</v>
      </c>
      <c r="AC16" s="9">
        <f t="shared" si="10"/>
        <v>0</v>
      </c>
      <c r="AD16" s="15">
        <f t="shared" si="10"/>
        <v>0.28779840848806365</v>
      </c>
    </row>
    <row r="17" spans="2:30" ht="15.6" x14ac:dyDescent="0.3">
      <c r="B17" s="5" t="s">
        <v>20</v>
      </c>
      <c r="C17" s="7">
        <v>48</v>
      </c>
      <c r="D17" s="7">
        <v>50</v>
      </c>
      <c r="E17" s="7">
        <v>57</v>
      </c>
      <c r="F17" s="6"/>
      <c r="G17" s="7">
        <v>39</v>
      </c>
      <c r="H17" s="7">
        <v>17</v>
      </c>
      <c r="I17" s="7">
        <v>11</v>
      </c>
      <c r="J17" s="7"/>
      <c r="K17" s="7"/>
      <c r="L17" s="7"/>
      <c r="M17" s="7"/>
      <c r="N17" s="7"/>
      <c r="O17" s="27">
        <v>58</v>
      </c>
      <c r="P17" s="61">
        <f t="shared" si="11"/>
        <v>280</v>
      </c>
      <c r="Q17" s="62" t="str">
        <f t="shared" si="12"/>
        <v>Independent</v>
      </c>
      <c r="R17" s="9">
        <f t="shared" si="13"/>
        <v>0.17142857142857143</v>
      </c>
      <c r="S17" s="9">
        <f t="shared" si="8"/>
        <v>0.17857142857142858</v>
      </c>
      <c r="T17" s="9">
        <f t="shared" si="9"/>
        <v>0.20357142857142857</v>
      </c>
      <c r="U17" s="8"/>
      <c r="V17" s="9">
        <f t="shared" si="10"/>
        <v>0.13928571428571429</v>
      </c>
      <c r="W17" s="9">
        <f t="shared" si="10"/>
        <v>6.0714285714285714E-2</v>
      </c>
      <c r="X17" s="9">
        <f t="shared" si="10"/>
        <v>3.9285714285714285E-2</v>
      </c>
      <c r="Y17" s="9">
        <f t="shared" si="10"/>
        <v>0</v>
      </c>
      <c r="Z17" s="9">
        <f t="shared" si="10"/>
        <v>0</v>
      </c>
      <c r="AA17" s="9">
        <f t="shared" si="10"/>
        <v>0</v>
      </c>
      <c r="AB17" s="9">
        <f t="shared" si="10"/>
        <v>0</v>
      </c>
      <c r="AC17" s="9">
        <f t="shared" si="10"/>
        <v>0</v>
      </c>
      <c r="AD17" s="15">
        <f t="shared" si="10"/>
        <v>0.20714285714285716</v>
      </c>
    </row>
    <row r="18" spans="2:30" ht="15.6" x14ac:dyDescent="0.3">
      <c r="B18" s="5" t="s">
        <v>22</v>
      </c>
      <c r="C18" s="7">
        <v>127</v>
      </c>
      <c r="D18" s="7">
        <v>7</v>
      </c>
      <c r="E18" s="7">
        <v>31</v>
      </c>
      <c r="F18" s="7">
        <v>20</v>
      </c>
      <c r="G18" s="6"/>
      <c r="H18" s="7">
        <v>27</v>
      </c>
      <c r="I18" s="7">
        <v>7</v>
      </c>
      <c r="J18" s="7"/>
      <c r="K18" s="7"/>
      <c r="L18" s="7"/>
      <c r="M18" s="7"/>
      <c r="N18" s="7"/>
      <c r="O18" s="27">
        <v>12</v>
      </c>
      <c r="P18" s="61">
        <f t="shared" si="11"/>
        <v>231</v>
      </c>
      <c r="Q18" s="62" t="str">
        <f t="shared" si="12"/>
        <v>Green</v>
      </c>
      <c r="R18" s="9">
        <f t="shared" si="13"/>
        <v>0.54978354978354982</v>
      </c>
      <c r="S18" s="9">
        <f t="shared" si="8"/>
        <v>3.0303030303030304E-2</v>
      </c>
      <c r="T18" s="9">
        <f t="shared" si="9"/>
        <v>0.13419913419913421</v>
      </c>
      <c r="U18" s="9">
        <f t="shared" si="10"/>
        <v>8.6580086580086577E-2</v>
      </c>
      <c r="V18" s="8"/>
      <c r="W18" s="9">
        <f t="shared" si="10"/>
        <v>0.11688311688311688</v>
      </c>
      <c r="X18" s="9">
        <f t="shared" si="10"/>
        <v>3.0303030303030304E-2</v>
      </c>
      <c r="Y18" s="9">
        <f t="shared" si="10"/>
        <v>0</v>
      </c>
      <c r="Z18" s="9">
        <f t="shared" si="10"/>
        <v>0</v>
      </c>
      <c r="AA18" s="9">
        <f t="shared" si="10"/>
        <v>0</v>
      </c>
      <c r="AB18" s="9">
        <f t="shared" si="10"/>
        <v>0</v>
      </c>
      <c r="AC18" s="9">
        <f t="shared" si="10"/>
        <v>0</v>
      </c>
      <c r="AD18" s="15">
        <f t="shared" si="10"/>
        <v>5.1948051948051951E-2</v>
      </c>
    </row>
    <row r="19" spans="2:30" ht="15.6" x14ac:dyDescent="0.3">
      <c r="B19" s="5" t="s">
        <v>21</v>
      </c>
      <c r="C19" s="7">
        <v>11</v>
      </c>
      <c r="D19" s="7">
        <v>22</v>
      </c>
      <c r="E19" s="7">
        <v>37</v>
      </c>
      <c r="F19" s="7">
        <v>20</v>
      </c>
      <c r="G19" s="7">
        <v>26</v>
      </c>
      <c r="H19" s="6"/>
      <c r="I19" s="7">
        <v>2</v>
      </c>
      <c r="J19" s="7"/>
      <c r="K19" s="7"/>
      <c r="L19" s="7"/>
      <c r="M19" s="7"/>
      <c r="N19" s="7"/>
      <c r="O19" s="27">
        <v>10</v>
      </c>
      <c r="P19" s="61">
        <f t="shared" si="11"/>
        <v>128</v>
      </c>
      <c r="Q19" s="62" t="str">
        <f t="shared" si="12"/>
        <v>Lib Dem</v>
      </c>
      <c r="R19" s="9">
        <f t="shared" si="13"/>
        <v>8.59375E-2</v>
      </c>
      <c r="S19" s="9">
        <f t="shared" si="8"/>
        <v>0.171875</v>
      </c>
      <c r="T19" s="9">
        <f t="shared" si="9"/>
        <v>0.2890625</v>
      </c>
      <c r="U19" s="9">
        <f t="shared" si="10"/>
        <v>0.15625</v>
      </c>
      <c r="V19" s="9">
        <f t="shared" si="10"/>
        <v>0.203125</v>
      </c>
      <c r="W19" s="8"/>
      <c r="X19" s="9">
        <f t="shared" si="10"/>
        <v>1.5625E-2</v>
      </c>
      <c r="Y19" s="9">
        <f t="shared" si="10"/>
        <v>0</v>
      </c>
      <c r="Z19" s="9">
        <f t="shared" si="10"/>
        <v>0</v>
      </c>
      <c r="AA19" s="9">
        <f t="shared" si="10"/>
        <v>0</v>
      </c>
      <c r="AB19" s="9">
        <f t="shared" si="10"/>
        <v>0</v>
      </c>
      <c r="AC19" s="9">
        <f t="shared" si="10"/>
        <v>0</v>
      </c>
      <c r="AD19" s="15">
        <f t="shared" si="10"/>
        <v>7.8125E-2</v>
      </c>
    </row>
    <row r="20" spans="2:30" ht="16.2" thickBot="1" x14ac:dyDescent="0.35">
      <c r="B20" s="10" t="s">
        <v>51</v>
      </c>
      <c r="C20" s="11">
        <v>45</v>
      </c>
      <c r="D20" s="11">
        <v>4</v>
      </c>
      <c r="E20" s="11">
        <v>5</v>
      </c>
      <c r="F20" s="11">
        <v>8</v>
      </c>
      <c r="G20" s="11">
        <v>9</v>
      </c>
      <c r="H20" s="11">
        <v>0</v>
      </c>
      <c r="I20" s="12"/>
      <c r="J20" s="11"/>
      <c r="K20" s="11"/>
      <c r="L20" s="11"/>
      <c r="M20" s="11"/>
      <c r="N20" s="11"/>
      <c r="O20" s="46">
        <v>13</v>
      </c>
      <c r="P20" s="64">
        <f t="shared" si="11"/>
        <v>84</v>
      </c>
      <c r="Q20" s="63" t="str">
        <f t="shared" si="12"/>
        <v>Alba</v>
      </c>
      <c r="R20" s="13">
        <f t="shared" si="13"/>
        <v>0.5357142857142857</v>
      </c>
      <c r="S20" s="13">
        <f t="shared" si="8"/>
        <v>4.7619047619047616E-2</v>
      </c>
      <c r="T20" s="13">
        <f t="shared" si="9"/>
        <v>5.9523809523809521E-2</v>
      </c>
      <c r="U20" s="13">
        <f t="shared" si="10"/>
        <v>9.5238095238095233E-2</v>
      </c>
      <c r="V20" s="13">
        <f t="shared" si="10"/>
        <v>0.10714285714285714</v>
      </c>
      <c r="W20" s="13">
        <f t="shared" si="10"/>
        <v>0</v>
      </c>
      <c r="X20" s="14"/>
      <c r="Y20" s="13">
        <f t="shared" si="10"/>
        <v>0</v>
      </c>
      <c r="Z20" s="13">
        <f t="shared" si="10"/>
        <v>0</v>
      </c>
      <c r="AA20" s="13">
        <f t="shared" si="10"/>
        <v>0</v>
      </c>
      <c r="AB20" s="13">
        <f t="shared" si="10"/>
        <v>0</v>
      </c>
      <c r="AC20" s="13">
        <f t="shared" si="10"/>
        <v>0</v>
      </c>
      <c r="AD20" s="16">
        <f t="shared" si="10"/>
        <v>0.15476190476190477</v>
      </c>
    </row>
    <row r="21" spans="2:30" ht="14.4" thickBot="1" x14ac:dyDescent="0.3"/>
    <row r="22" spans="2:30" ht="18" thickBot="1" x14ac:dyDescent="0.35">
      <c r="B22" s="73" t="s">
        <v>78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/>
    </row>
    <row r="23" spans="2:30" ht="18" thickBot="1" x14ac:dyDescent="0.35">
      <c r="B23" s="78" t="s">
        <v>33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1" t="s">
        <v>34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</row>
    <row r="24" spans="2:30" ht="15.6" x14ac:dyDescent="0.3">
      <c r="B24" s="1"/>
      <c r="C24" s="2" t="str">
        <f>B25</f>
        <v>SNP</v>
      </c>
      <c r="D24" s="2" t="str">
        <f>B26</f>
        <v>Labour</v>
      </c>
      <c r="E24" s="2" t="str">
        <f>B27</f>
        <v>Conservative</v>
      </c>
      <c r="F24" s="2" t="str">
        <f>B28</f>
        <v>Green</v>
      </c>
      <c r="G24" s="2"/>
      <c r="H24" s="2"/>
      <c r="I24" s="2"/>
      <c r="J24" s="2"/>
      <c r="K24" s="2"/>
      <c r="L24" s="2"/>
      <c r="M24" s="2"/>
      <c r="N24" s="2"/>
      <c r="O24" s="4" t="s">
        <v>32</v>
      </c>
      <c r="P24" s="59" t="s">
        <v>39</v>
      </c>
      <c r="Q24" s="60"/>
      <c r="R24" s="2" t="str">
        <f t="shared" ref="R24:AC24" si="14">C24</f>
        <v>SNP</v>
      </c>
      <c r="S24" s="2" t="str">
        <f t="shared" si="14"/>
        <v>Labour</v>
      </c>
      <c r="T24" s="2" t="str">
        <f t="shared" si="14"/>
        <v>Conservative</v>
      </c>
      <c r="U24" s="2" t="str">
        <f t="shared" si="14"/>
        <v>Green</v>
      </c>
      <c r="V24" s="2">
        <f t="shared" si="14"/>
        <v>0</v>
      </c>
      <c r="W24" s="2">
        <f t="shared" si="14"/>
        <v>0</v>
      </c>
      <c r="X24" s="2">
        <f t="shared" si="14"/>
        <v>0</v>
      </c>
      <c r="Y24" s="2">
        <f t="shared" si="14"/>
        <v>0</v>
      </c>
      <c r="Z24" s="2">
        <f t="shared" si="14"/>
        <v>0</v>
      </c>
      <c r="AA24" s="2">
        <f t="shared" si="14"/>
        <v>0</v>
      </c>
      <c r="AB24" s="2">
        <f t="shared" si="14"/>
        <v>0</v>
      </c>
      <c r="AC24" s="2">
        <f t="shared" si="14"/>
        <v>0</v>
      </c>
      <c r="AD24" s="3" t="s">
        <v>32</v>
      </c>
    </row>
    <row r="25" spans="2:30" ht="15.6" x14ac:dyDescent="0.3">
      <c r="B25" s="5" t="s">
        <v>17</v>
      </c>
      <c r="C25" s="6"/>
      <c r="D25" s="7">
        <v>220</v>
      </c>
      <c r="E25" s="7">
        <v>27</v>
      </c>
      <c r="F25" s="7">
        <v>447</v>
      </c>
      <c r="G25" s="7"/>
      <c r="H25" s="7"/>
      <c r="I25" s="7"/>
      <c r="J25" s="7"/>
      <c r="K25" s="7"/>
      <c r="L25" s="7"/>
      <c r="M25" s="7"/>
      <c r="N25" s="7"/>
      <c r="O25" s="27">
        <v>350</v>
      </c>
      <c r="P25" s="61">
        <f>SUM(C25:O25)</f>
        <v>1044</v>
      </c>
      <c r="Q25" s="62" t="str">
        <f>B25</f>
        <v>SNP</v>
      </c>
      <c r="R25" s="8"/>
      <c r="S25" s="9">
        <f t="shared" ref="S25:S28" si="15">D25/SUM($C25:$O25)</f>
        <v>0.21072796934865901</v>
      </c>
      <c r="T25" s="9">
        <f t="shared" ref="T25:T28" si="16">E25/SUM($C25:$O25)</f>
        <v>2.5862068965517241E-2</v>
      </c>
      <c r="U25" s="9">
        <f t="shared" ref="U25:AD28" si="17">F25/SUM($C25:$O25)</f>
        <v>0.42816091954022989</v>
      </c>
      <c r="V25" s="9">
        <f t="shared" si="17"/>
        <v>0</v>
      </c>
      <c r="W25" s="9">
        <f t="shared" si="17"/>
        <v>0</v>
      </c>
      <c r="X25" s="9">
        <f t="shared" si="17"/>
        <v>0</v>
      </c>
      <c r="Y25" s="9">
        <f t="shared" si="17"/>
        <v>0</v>
      </c>
      <c r="Z25" s="9">
        <f t="shared" si="17"/>
        <v>0</v>
      </c>
      <c r="AA25" s="9">
        <f t="shared" si="17"/>
        <v>0</v>
      </c>
      <c r="AB25" s="9">
        <f t="shared" si="17"/>
        <v>0</v>
      </c>
      <c r="AC25" s="9">
        <f t="shared" si="17"/>
        <v>0</v>
      </c>
      <c r="AD25" s="15">
        <f t="shared" si="17"/>
        <v>0.33524904214559387</v>
      </c>
    </row>
    <row r="26" spans="2:30" ht="15.6" x14ac:dyDescent="0.3">
      <c r="B26" s="5" t="s">
        <v>18</v>
      </c>
      <c r="C26" s="7">
        <v>91</v>
      </c>
      <c r="D26" s="6"/>
      <c r="E26" s="7">
        <v>112</v>
      </c>
      <c r="F26" s="7">
        <v>71</v>
      </c>
      <c r="G26" s="7"/>
      <c r="H26" s="7"/>
      <c r="I26" s="7"/>
      <c r="J26" s="7"/>
      <c r="K26" s="7"/>
      <c r="L26" s="7"/>
      <c r="M26" s="7"/>
      <c r="N26" s="7"/>
      <c r="O26" s="27">
        <v>559</v>
      </c>
      <c r="P26" s="61">
        <f t="shared" ref="P26:P28" si="18">SUM(C26:O26)</f>
        <v>833</v>
      </c>
      <c r="Q26" s="62" t="str">
        <f t="shared" ref="Q26:Q28" si="19">B26</f>
        <v>Labour</v>
      </c>
      <c r="R26" s="9">
        <f t="shared" ref="R26:R28" si="20">C26/SUM($C26:$O26)</f>
        <v>0.1092436974789916</v>
      </c>
      <c r="S26" s="8"/>
      <c r="T26" s="9">
        <f t="shared" si="16"/>
        <v>0.13445378151260504</v>
      </c>
      <c r="U26" s="9">
        <f t="shared" si="17"/>
        <v>8.5234093637454988E-2</v>
      </c>
      <c r="V26" s="9">
        <f t="shared" si="17"/>
        <v>0</v>
      </c>
      <c r="W26" s="9">
        <f t="shared" si="17"/>
        <v>0</v>
      </c>
      <c r="X26" s="9">
        <f t="shared" si="17"/>
        <v>0</v>
      </c>
      <c r="Y26" s="9">
        <f t="shared" si="17"/>
        <v>0</v>
      </c>
      <c r="Z26" s="9">
        <f t="shared" si="17"/>
        <v>0</v>
      </c>
      <c r="AA26" s="9">
        <f t="shared" si="17"/>
        <v>0</v>
      </c>
      <c r="AB26" s="9">
        <f t="shared" si="17"/>
        <v>0</v>
      </c>
      <c r="AC26" s="9">
        <f t="shared" si="17"/>
        <v>0</v>
      </c>
      <c r="AD26" s="15">
        <f t="shared" si="17"/>
        <v>0.67106842737094841</v>
      </c>
    </row>
    <row r="27" spans="2:30" ht="15.6" x14ac:dyDescent="0.3">
      <c r="B27" s="5" t="s">
        <v>19</v>
      </c>
      <c r="C27" s="7">
        <v>17</v>
      </c>
      <c r="D27" s="7">
        <v>223</v>
      </c>
      <c r="E27" s="6"/>
      <c r="F27" s="7">
        <v>36</v>
      </c>
      <c r="G27" s="7"/>
      <c r="H27" s="7"/>
      <c r="I27" s="7"/>
      <c r="J27" s="7"/>
      <c r="K27" s="7"/>
      <c r="L27" s="7"/>
      <c r="M27" s="7"/>
      <c r="N27" s="7"/>
      <c r="O27" s="27">
        <v>140</v>
      </c>
      <c r="P27" s="61">
        <f t="shared" si="18"/>
        <v>416</v>
      </c>
      <c r="Q27" s="62" t="str">
        <f t="shared" si="19"/>
        <v>Conservative</v>
      </c>
      <c r="R27" s="9">
        <f t="shared" si="20"/>
        <v>4.0865384615384616E-2</v>
      </c>
      <c r="S27" s="9">
        <f t="shared" si="15"/>
        <v>0.53605769230769229</v>
      </c>
      <c r="T27" s="8"/>
      <c r="U27" s="9">
        <f t="shared" si="17"/>
        <v>8.6538461538461536E-2</v>
      </c>
      <c r="V27" s="9">
        <f t="shared" si="17"/>
        <v>0</v>
      </c>
      <c r="W27" s="9">
        <f t="shared" si="17"/>
        <v>0</v>
      </c>
      <c r="X27" s="9">
        <f t="shared" si="17"/>
        <v>0</v>
      </c>
      <c r="Y27" s="9">
        <f t="shared" si="17"/>
        <v>0</v>
      </c>
      <c r="Z27" s="9">
        <f t="shared" si="17"/>
        <v>0</v>
      </c>
      <c r="AA27" s="9">
        <f t="shared" si="17"/>
        <v>0</v>
      </c>
      <c r="AB27" s="9">
        <f t="shared" si="17"/>
        <v>0</v>
      </c>
      <c r="AC27" s="9">
        <f t="shared" si="17"/>
        <v>0</v>
      </c>
      <c r="AD27" s="15">
        <f t="shared" si="17"/>
        <v>0.33653846153846156</v>
      </c>
    </row>
    <row r="28" spans="2:30" ht="16.2" thickBot="1" x14ac:dyDescent="0.35">
      <c r="B28" s="10" t="s">
        <v>22</v>
      </c>
      <c r="C28" s="11">
        <v>62</v>
      </c>
      <c r="D28" s="11">
        <v>20</v>
      </c>
      <c r="E28" s="11">
        <v>8</v>
      </c>
      <c r="F28" s="12"/>
      <c r="G28" s="11"/>
      <c r="H28" s="11"/>
      <c r="I28" s="11"/>
      <c r="J28" s="11"/>
      <c r="K28" s="11"/>
      <c r="L28" s="11"/>
      <c r="M28" s="11"/>
      <c r="N28" s="11"/>
      <c r="O28" s="46">
        <v>19</v>
      </c>
      <c r="P28" s="64">
        <f t="shared" si="18"/>
        <v>109</v>
      </c>
      <c r="Q28" s="63" t="str">
        <f t="shared" si="19"/>
        <v>Green</v>
      </c>
      <c r="R28" s="13">
        <f t="shared" si="20"/>
        <v>0.56880733944954132</v>
      </c>
      <c r="S28" s="13">
        <f t="shared" si="15"/>
        <v>0.1834862385321101</v>
      </c>
      <c r="T28" s="13">
        <f t="shared" si="16"/>
        <v>7.3394495412844041E-2</v>
      </c>
      <c r="U28" s="14"/>
      <c r="V28" s="13">
        <f t="shared" si="17"/>
        <v>0</v>
      </c>
      <c r="W28" s="13">
        <f t="shared" si="17"/>
        <v>0</v>
      </c>
      <c r="X28" s="13">
        <f t="shared" si="17"/>
        <v>0</v>
      </c>
      <c r="Y28" s="13">
        <f t="shared" si="17"/>
        <v>0</v>
      </c>
      <c r="Z28" s="13">
        <f t="shared" si="17"/>
        <v>0</v>
      </c>
      <c r="AA28" s="13">
        <f t="shared" si="17"/>
        <v>0</v>
      </c>
      <c r="AB28" s="13">
        <f t="shared" si="17"/>
        <v>0</v>
      </c>
      <c r="AC28" s="13">
        <f t="shared" si="17"/>
        <v>0</v>
      </c>
      <c r="AD28" s="16">
        <f t="shared" si="17"/>
        <v>0.1743119266055046</v>
      </c>
    </row>
    <row r="29" spans="2:30" ht="14.4" thickBot="1" x14ac:dyDescent="0.3"/>
    <row r="30" spans="2:30" ht="18" thickBot="1" x14ac:dyDescent="0.35">
      <c r="B30" s="73" t="s">
        <v>87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</row>
    <row r="31" spans="2:30" ht="18" thickBot="1" x14ac:dyDescent="0.35">
      <c r="B31" s="78" t="s">
        <v>33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Q31" s="81" t="s">
        <v>34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</row>
    <row r="32" spans="2:30" ht="15.6" x14ac:dyDescent="0.3">
      <c r="B32" s="1"/>
      <c r="C32" s="2" t="str">
        <f>B33</f>
        <v>SNP</v>
      </c>
      <c r="D32" s="2" t="str">
        <f>B34</f>
        <v>Labour</v>
      </c>
      <c r="E32" s="2" t="str">
        <f>B35</f>
        <v>Green</v>
      </c>
      <c r="F32" s="2" t="str">
        <f>B36</f>
        <v>Conservative</v>
      </c>
      <c r="G32" s="2" t="str">
        <f>B37</f>
        <v>Independent</v>
      </c>
      <c r="H32" s="2" t="str">
        <f>B38</f>
        <v>Alba</v>
      </c>
      <c r="I32" s="2"/>
      <c r="J32" s="2"/>
      <c r="K32" s="2"/>
      <c r="L32" s="2"/>
      <c r="M32" s="2"/>
      <c r="N32" s="2"/>
      <c r="O32" s="4" t="s">
        <v>32</v>
      </c>
      <c r="P32" s="59" t="s">
        <v>39</v>
      </c>
      <c r="Q32" s="60"/>
      <c r="R32" s="2" t="str">
        <f t="shared" ref="R32:AC32" si="21">C32</f>
        <v>SNP</v>
      </c>
      <c r="S32" s="2" t="str">
        <f t="shared" si="21"/>
        <v>Labour</v>
      </c>
      <c r="T32" s="2" t="str">
        <f t="shared" si="21"/>
        <v>Green</v>
      </c>
      <c r="U32" s="2" t="str">
        <f t="shared" si="21"/>
        <v>Conservative</v>
      </c>
      <c r="V32" s="2" t="str">
        <f t="shared" si="21"/>
        <v>Independent</v>
      </c>
      <c r="W32" s="2" t="str">
        <f t="shared" si="21"/>
        <v>Alba</v>
      </c>
      <c r="X32" s="2">
        <f t="shared" si="21"/>
        <v>0</v>
      </c>
      <c r="Y32" s="2">
        <f t="shared" si="21"/>
        <v>0</v>
      </c>
      <c r="Z32" s="2">
        <f t="shared" si="21"/>
        <v>0</v>
      </c>
      <c r="AA32" s="2">
        <f t="shared" si="21"/>
        <v>0</v>
      </c>
      <c r="AB32" s="2">
        <f t="shared" si="21"/>
        <v>0</v>
      </c>
      <c r="AC32" s="2">
        <f t="shared" si="21"/>
        <v>0</v>
      </c>
      <c r="AD32" s="3" t="s">
        <v>32</v>
      </c>
    </row>
    <row r="33" spans="2:30" ht="15.6" x14ac:dyDescent="0.3">
      <c r="B33" s="5" t="s">
        <v>17</v>
      </c>
      <c r="C33" s="6"/>
      <c r="D33" s="7">
        <v>240</v>
      </c>
      <c r="E33" s="7">
        <v>626</v>
      </c>
      <c r="F33" s="7">
        <v>13</v>
      </c>
      <c r="G33" s="7">
        <v>30</v>
      </c>
      <c r="H33" s="7">
        <v>96</v>
      </c>
      <c r="I33" s="7"/>
      <c r="J33" s="7"/>
      <c r="K33" s="7"/>
      <c r="L33" s="7"/>
      <c r="M33" s="7"/>
      <c r="N33" s="7"/>
      <c r="O33" s="27">
        <v>438</v>
      </c>
      <c r="P33" s="61">
        <f>SUM(C33:O33)</f>
        <v>1443</v>
      </c>
      <c r="Q33" s="62" t="str">
        <f>B33</f>
        <v>SNP</v>
      </c>
      <c r="R33" s="8"/>
      <c r="S33" s="9">
        <f t="shared" ref="S33:S38" si="22">D33/SUM($C33:$O33)</f>
        <v>0.16632016632016633</v>
      </c>
      <c r="T33" s="9">
        <f t="shared" ref="T33:T38" si="23">E33/SUM($C33:$O33)</f>
        <v>0.43381843381843382</v>
      </c>
      <c r="U33" s="9">
        <f t="shared" ref="U33:AD38" si="24">F33/SUM($C33:$O33)</f>
        <v>9.0090090090090089E-3</v>
      </c>
      <c r="V33" s="9">
        <f t="shared" si="24"/>
        <v>2.0790020790020791E-2</v>
      </c>
      <c r="W33" s="9">
        <f t="shared" si="24"/>
        <v>6.6528066528066532E-2</v>
      </c>
      <c r="X33" s="9">
        <f t="shared" si="24"/>
        <v>0</v>
      </c>
      <c r="Y33" s="9">
        <f t="shared" si="24"/>
        <v>0</v>
      </c>
      <c r="Z33" s="9">
        <f t="shared" si="24"/>
        <v>0</v>
      </c>
      <c r="AA33" s="9">
        <f t="shared" si="24"/>
        <v>0</v>
      </c>
      <c r="AB33" s="9">
        <f t="shared" si="24"/>
        <v>0</v>
      </c>
      <c r="AC33" s="9">
        <f t="shared" si="24"/>
        <v>0</v>
      </c>
      <c r="AD33" s="15">
        <f t="shared" si="24"/>
        <v>0.30353430353430355</v>
      </c>
    </row>
    <row r="34" spans="2:30" ht="15.6" x14ac:dyDescent="0.3">
      <c r="B34" s="5" t="s">
        <v>18</v>
      </c>
      <c r="C34" s="7">
        <v>174</v>
      </c>
      <c r="D34" s="6"/>
      <c r="E34" s="7">
        <v>178</v>
      </c>
      <c r="F34" s="7">
        <v>182</v>
      </c>
      <c r="G34" s="7">
        <v>70</v>
      </c>
      <c r="H34" s="7">
        <v>18</v>
      </c>
      <c r="I34" s="7"/>
      <c r="J34" s="7"/>
      <c r="K34" s="7"/>
      <c r="L34" s="7"/>
      <c r="M34" s="7"/>
      <c r="N34" s="7"/>
      <c r="O34" s="27">
        <v>255</v>
      </c>
      <c r="P34" s="61">
        <f t="shared" ref="P34:P38" si="25">SUM(C34:O34)</f>
        <v>877</v>
      </c>
      <c r="Q34" s="62" t="str">
        <f t="shared" ref="Q34:Q38" si="26">B34</f>
        <v>Labour</v>
      </c>
      <c r="R34" s="9">
        <f t="shared" ref="R34:R38" si="27">C34/SUM($C34:$O34)</f>
        <v>0.19840364880273662</v>
      </c>
      <c r="S34" s="8"/>
      <c r="T34" s="9">
        <f t="shared" si="23"/>
        <v>0.20296465222348917</v>
      </c>
      <c r="U34" s="9">
        <f t="shared" si="24"/>
        <v>0.20752565564424175</v>
      </c>
      <c r="V34" s="9">
        <f t="shared" si="24"/>
        <v>7.9817559863169893E-2</v>
      </c>
      <c r="W34" s="9">
        <f t="shared" si="24"/>
        <v>2.0524515393386546E-2</v>
      </c>
      <c r="X34" s="9">
        <f t="shared" si="24"/>
        <v>0</v>
      </c>
      <c r="Y34" s="9">
        <f t="shared" si="24"/>
        <v>0</v>
      </c>
      <c r="Z34" s="9">
        <f t="shared" si="24"/>
        <v>0</v>
      </c>
      <c r="AA34" s="9">
        <f t="shared" si="24"/>
        <v>0</v>
      </c>
      <c r="AB34" s="9">
        <f t="shared" si="24"/>
        <v>0</v>
      </c>
      <c r="AC34" s="9">
        <f t="shared" si="24"/>
        <v>0</v>
      </c>
      <c r="AD34" s="15">
        <f t="shared" si="24"/>
        <v>0.29076396807297605</v>
      </c>
    </row>
    <row r="35" spans="2:30" ht="15.6" x14ac:dyDescent="0.3">
      <c r="B35" s="5" t="s">
        <v>22</v>
      </c>
      <c r="C35" s="7">
        <v>341</v>
      </c>
      <c r="D35" s="7">
        <v>168</v>
      </c>
      <c r="E35" s="6"/>
      <c r="F35" s="7">
        <v>62</v>
      </c>
      <c r="G35" s="7">
        <v>38</v>
      </c>
      <c r="H35" s="7">
        <v>20</v>
      </c>
      <c r="I35" s="7"/>
      <c r="J35" s="7"/>
      <c r="K35" s="7"/>
      <c r="L35" s="7"/>
      <c r="M35" s="7"/>
      <c r="N35" s="7"/>
      <c r="O35" s="27">
        <v>113</v>
      </c>
      <c r="P35" s="61">
        <f t="shared" si="25"/>
        <v>742</v>
      </c>
      <c r="Q35" s="62" t="str">
        <f t="shared" si="26"/>
        <v>Green</v>
      </c>
      <c r="R35" s="9">
        <f t="shared" si="27"/>
        <v>0.45956873315363883</v>
      </c>
      <c r="S35" s="9">
        <f t="shared" si="22"/>
        <v>0.22641509433962265</v>
      </c>
      <c r="T35" s="8"/>
      <c r="U35" s="9">
        <f t="shared" si="24"/>
        <v>8.3557951482479784E-2</v>
      </c>
      <c r="V35" s="9">
        <f t="shared" si="24"/>
        <v>5.1212938005390833E-2</v>
      </c>
      <c r="W35" s="9">
        <f t="shared" si="24"/>
        <v>2.6954177897574125E-2</v>
      </c>
      <c r="X35" s="9">
        <f t="shared" si="24"/>
        <v>0</v>
      </c>
      <c r="Y35" s="9">
        <f t="shared" si="24"/>
        <v>0</v>
      </c>
      <c r="Z35" s="9">
        <f t="shared" si="24"/>
        <v>0</v>
      </c>
      <c r="AA35" s="9">
        <f t="shared" si="24"/>
        <v>0</v>
      </c>
      <c r="AB35" s="9">
        <f t="shared" si="24"/>
        <v>0</v>
      </c>
      <c r="AC35" s="9">
        <f t="shared" si="24"/>
        <v>0</v>
      </c>
      <c r="AD35" s="15">
        <f t="shared" si="24"/>
        <v>0.15229110512129379</v>
      </c>
    </row>
    <row r="36" spans="2:30" ht="15.6" x14ac:dyDescent="0.3">
      <c r="B36" s="5" t="s">
        <v>19</v>
      </c>
      <c r="C36" s="7">
        <v>9</v>
      </c>
      <c r="D36" s="7">
        <v>273</v>
      </c>
      <c r="E36" s="7">
        <v>71</v>
      </c>
      <c r="F36" s="6"/>
      <c r="G36" s="7">
        <v>67</v>
      </c>
      <c r="H36" s="7">
        <v>7</v>
      </c>
      <c r="I36" s="7"/>
      <c r="J36" s="7"/>
      <c r="K36" s="7"/>
      <c r="L36" s="7"/>
      <c r="M36" s="7"/>
      <c r="N36" s="7"/>
      <c r="O36" s="27">
        <v>202</v>
      </c>
      <c r="P36" s="61">
        <f t="shared" si="25"/>
        <v>629</v>
      </c>
      <c r="Q36" s="62" t="str">
        <f t="shared" si="26"/>
        <v>Conservative</v>
      </c>
      <c r="R36" s="9">
        <f t="shared" si="27"/>
        <v>1.4308426073131956E-2</v>
      </c>
      <c r="S36" s="9">
        <f t="shared" si="22"/>
        <v>0.43402225755166934</v>
      </c>
      <c r="T36" s="9">
        <f t="shared" si="23"/>
        <v>0.11287758346581876</v>
      </c>
      <c r="U36" s="8"/>
      <c r="V36" s="9">
        <f t="shared" si="24"/>
        <v>0.10651828298887123</v>
      </c>
      <c r="W36" s="9">
        <f t="shared" si="24"/>
        <v>1.1128775834658187E-2</v>
      </c>
      <c r="X36" s="9">
        <f t="shared" si="24"/>
        <v>0</v>
      </c>
      <c r="Y36" s="9">
        <f t="shared" si="24"/>
        <v>0</v>
      </c>
      <c r="Z36" s="9">
        <f t="shared" si="24"/>
        <v>0</v>
      </c>
      <c r="AA36" s="9">
        <f t="shared" si="24"/>
        <v>0</v>
      </c>
      <c r="AB36" s="9">
        <f t="shared" si="24"/>
        <v>0</v>
      </c>
      <c r="AC36" s="9">
        <f t="shared" si="24"/>
        <v>0</v>
      </c>
      <c r="AD36" s="15">
        <f t="shared" si="24"/>
        <v>0.32114467408585057</v>
      </c>
    </row>
    <row r="37" spans="2:30" ht="15.6" x14ac:dyDescent="0.3">
      <c r="B37" s="5" t="s">
        <v>20</v>
      </c>
      <c r="C37" s="7">
        <v>15</v>
      </c>
      <c r="D37" s="7">
        <v>14</v>
      </c>
      <c r="E37" s="7">
        <v>13</v>
      </c>
      <c r="F37" s="7">
        <v>12</v>
      </c>
      <c r="G37" s="6"/>
      <c r="H37" s="7">
        <v>5</v>
      </c>
      <c r="I37" s="7"/>
      <c r="J37" s="7"/>
      <c r="K37" s="7"/>
      <c r="L37" s="7"/>
      <c r="M37" s="7"/>
      <c r="N37" s="7"/>
      <c r="O37" s="27">
        <v>9</v>
      </c>
      <c r="P37" s="61">
        <f t="shared" si="25"/>
        <v>68</v>
      </c>
      <c r="Q37" s="62" t="str">
        <f t="shared" si="26"/>
        <v>Independent</v>
      </c>
      <c r="R37" s="9">
        <f t="shared" si="27"/>
        <v>0.22058823529411764</v>
      </c>
      <c r="S37" s="9">
        <f t="shared" si="22"/>
        <v>0.20588235294117646</v>
      </c>
      <c r="T37" s="9">
        <f t="shared" si="23"/>
        <v>0.19117647058823528</v>
      </c>
      <c r="U37" s="9">
        <f t="shared" si="24"/>
        <v>0.17647058823529413</v>
      </c>
      <c r="V37" s="8"/>
      <c r="W37" s="9">
        <f t="shared" si="24"/>
        <v>7.3529411764705885E-2</v>
      </c>
      <c r="X37" s="9">
        <f t="shared" si="24"/>
        <v>0</v>
      </c>
      <c r="Y37" s="9">
        <f t="shared" si="24"/>
        <v>0</v>
      </c>
      <c r="Z37" s="9">
        <f t="shared" si="24"/>
        <v>0</v>
      </c>
      <c r="AA37" s="9">
        <f t="shared" si="24"/>
        <v>0</v>
      </c>
      <c r="AB37" s="9">
        <f t="shared" si="24"/>
        <v>0</v>
      </c>
      <c r="AC37" s="9">
        <f t="shared" si="24"/>
        <v>0</v>
      </c>
      <c r="AD37" s="15">
        <f t="shared" si="24"/>
        <v>0.13235294117647059</v>
      </c>
    </row>
    <row r="38" spans="2:30" ht="16.2" thickBot="1" x14ac:dyDescent="0.35">
      <c r="B38" s="10" t="s">
        <v>51</v>
      </c>
      <c r="C38" s="11">
        <v>17</v>
      </c>
      <c r="D38" s="11">
        <v>6</v>
      </c>
      <c r="E38" s="11">
        <v>7</v>
      </c>
      <c r="F38" s="11">
        <v>0</v>
      </c>
      <c r="G38" s="11">
        <v>9</v>
      </c>
      <c r="H38" s="12"/>
      <c r="I38" s="11"/>
      <c r="J38" s="11"/>
      <c r="K38" s="11"/>
      <c r="L38" s="11"/>
      <c r="M38" s="11"/>
      <c r="N38" s="11"/>
      <c r="O38" s="46">
        <v>5</v>
      </c>
      <c r="P38" s="64">
        <f t="shared" si="25"/>
        <v>44</v>
      </c>
      <c r="Q38" s="63" t="str">
        <f t="shared" si="26"/>
        <v>Alba</v>
      </c>
      <c r="R38" s="13">
        <f t="shared" si="27"/>
        <v>0.38636363636363635</v>
      </c>
      <c r="S38" s="13">
        <f t="shared" si="22"/>
        <v>0.13636363636363635</v>
      </c>
      <c r="T38" s="13">
        <f t="shared" si="23"/>
        <v>0.15909090909090909</v>
      </c>
      <c r="U38" s="13">
        <f t="shared" si="24"/>
        <v>0</v>
      </c>
      <c r="V38" s="13">
        <f t="shared" si="24"/>
        <v>0.20454545454545456</v>
      </c>
      <c r="W38" s="14"/>
      <c r="X38" s="13">
        <f t="shared" si="24"/>
        <v>0</v>
      </c>
      <c r="Y38" s="13">
        <f t="shared" si="24"/>
        <v>0</v>
      </c>
      <c r="Z38" s="13">
        <f t="shared" si="24"/>
        <v>0</v>
      </c>
      <c r="AA38" s="13">
        <f t="shared" si="24"/>
        <v>0</v>
      </c>
      <c r="AB38" s="13">
        <f t="shared" si="24"/>
        <v>0</v>
      </c>
      <c r="AC38" s="13">
        <f t="shared" si="24"/>
        <v>0</v>
      </c>
      <c r="AD38" s="16">
        <f t="shared" si="24"/>
        <v>0.11363636363636363</v>
      </c>
    </row>
    <row r="39" spans="2:30" ht="14.4" thickBot="1" x14ac:dyDescent="0.3"/>
    <row r="40" spans="2:30" ht="18" thickBot="1" x14ac:dyDescent="0.35">
      <c r="B40" s="73" t="s">
        <v>97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2:30" ht="18" thickBot="1" x14ac:dyDescent="0.35">
      <c r="B41" s="78" t="s">
        <v>33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1" t="s">
        <v>34</v>
      </c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</row>
    <row r="42" spans="2:30" ht="15.6" x14ac:dyDescent="0.3">
      <c r="B42" s="1"/>
      <c r="C42" s="2" t="str">
        <f>B43</f>
        <v>Conservative</v>
      </c>
      <c r="D42" s="2" t="str">
        <f>B44</f>
        <v>SNP</v>
      </c>
      <c r="E42" s="2" t="str">
        <f>B45</f>
        <v>Labour</v>
      </c>
      <c r="F42" s="2" t="str">
        <f>B46</f>
        <v>Green</v>
      </c>
      <c r="G42" s="2" t="str">
        <f>B47</f>
        <v>Lib Dem</v>
      </c>
      <c r="H42" s="2" t="str">
        <f>B48</f>
        <v>Independent</v>
      </c>
      <c r="I42" s="2"/>
      <c r="J42" s="2"/>
      <c r="K42" s="2"/>
      <c r="L42" s="2"/>
      <c r="M42" s="2"/>
      <c r="N42" s="2"/>
      <c r="O42" s="4" t="s">
        <v>32</v>
      </c>
      <c r="P42" s="59" t="s">
        <v>39</v>
      </c>
      <c r="Q42" s="60"/>
      <c r="R42" s="2" t="str">
        <f t="shared" ref="R42:AC42" si="28">C42</f>
        <v>Conservative</v>
      </c>
      <c r="S42" s="2" t="str">
        <f t="shared" si="28"/>
        <v>SNP</v>
      </c>
      <c r="T42" s="2" t="str">
        <f t="shared" si="28"/>
        <v>Labour</v>
      </c>
      <c r="U42" s="2" t="str">
        <f t="shared" si="28"/>
        <v>Green</v>
      </c>
      <c r="V42" s="2" t="str">
        <f t="shared" si="28"/>
        <v>Lib Dem</v>
      </c>
      <c r="W42" s="2" t="str">
        <f t="shared" si="28"/>
        <v>Independent</v>
      </c>
      <c r="X42" s="2">
        <f t="shared" si="28"/>
        <v>0</v>
      </c>
      <c r="Y42" s="2">
        <f t="shared" si="28"/>
        <v>0</v>
      </c>
      <c r="Z42" s="2">
        <f t="shared" si="28"/>
        <v>0</v>
      </c>
      <c r="AA42" s="2">
        <f t="shared" si="28"/>
        <v>0</v>
      </c>
      <c r="AB42" s="2">
        <f t="shared" si="28"/>
        <v>0</v>
      </c>
      <c r="AC42" s="2">
        <f t="shared" si="28"/>
        <v>0</v>
      </c>
      <c r="AD42" s="3" t="s">
        <v>32</v>
      </c>
    </row>
    <row r="43" spans="2:30" ht="15.6" x14ac:dyDescent="0.3">
      <c r="B43" s="5" t="s">
        <v>19</v>
      </c>
      <c r="C43" s="6"/>
      <c r="D43" s="7">
        <v>29</v>
      </c>
      <c r="E43" s="7">
        <v>255</v>
      </c>
      <c r="F43" s="7">
        <v>64</v>
      </c>
      <c r="G43" s="7">
        <v>231</v>
      </c>
      <c r="H43" s="7">
        <v>157</v>
      </c>
      <c r="I43" s="7"/>
      <c r="J43" s="7"/>
      <c r="K43" s="7"/>
      <c r="L43" s="7"/>
      <c r="M43" s="7"/>
      <c r="N43" s="7"/>
      <c r="O43" s="27">
        <v>501</v>
      </c>
      <c r="P43" s="61">
        <f>SUM(C43:O43)</f>
        <v>1237</v>
      </c>
      <c r="Q43" s="62" t="str">
        <f>B43</f>
        <v>Conservative</v>
      </c>
      <c r="R43" s="8"/>
      <c r="S43" s="9">
        <f t="shared" ref="S43:S48" si="29">D43/SUM($C43:$O43)</f>
        <v>2.3443815683104285E-2</v>
      </c>
      <c r="T43" s="9">
        <f t="shared" ref="T43:T48" si="30">E43/SUM($C43:$O43)</f>
        <v>0.20614389652384801</v>
      </c>
      <c r="U43" s="9">
        <f t="shared" ref="U43:AD48" si="31">F43/SUM($C43:$O43)</f>
        <v>5.1738075990299108E-2</v>
      </c>
      <c r="V43" s="9">
        <f t="shared" si="31"/>
        <v>0.18674211802748586</v>
      </c>
      <c r="W43" s="9">
        <f t="shared" si="31"/>
        <v>0.1269199676637025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15">
        <f t="shared" si="31"/>
        <v>0.40501212611156023</v>
      </c>
    </row>
    <row r="44" spans="2:30" ht="15.6" x14ac:dyDescent="0.3">
      <c r="B44" s="5" t="s">
        <v>17</v>
      </c>
      <c r="C44" s="7">
        <v>42</v>
      </c>
      <c r="D44" s="6"/>
      <c r="E44" s="7">
        <v>180</v>
      </c>
      <c r="F44" s="7">
        <v>488</v>
      </c>
      <c r="G44" s="7">
        <v>63</v>
      </c>
      <c r="H44" s="7">
        <v>34</v>
      </c>
      <c r="I44" s="7"/>
      <c r="J44" s="7"/>
      <c r="K44" s="7"/>
      <c r="L44" s="7"/>
      <c r="M44" s="7"/>
      <c r="N44" s="7"/>
      <c r="O44" s="27">
        <v>214</v>
      </c>
      <c r="P44" s="61">
        <f t="shared" ref="P44:P48" si="32">SUM(C44:O44)</f>
        <v>1021</v>
      </c>
      <c r="Q44" s="62" t="str">
        <f t="shared" ref="Q44:Q48" si="33">B44</f>
        <v>SNP</v>
      </c>
      <c r="R44" s="9">
        <f t="shared" ref="R44:R48" si="34">C44/SUM($C44:$O44)</f>
        <v>4.1136141038197842E-2</v>
      </c>
      <c r="S44" s="8"/>
      <c r="T44" s="9">
        <f t="shared" si="30"/>
        <v>0.1762977473065622</v>
      </c>
      <c r="U44" s="9">
        <f t="shared" si="31"/>
        <v>0.47796278158667971</v>
      </c>
      <c r="V44" s="9">
        <f t="shared" si="31"/>
        <v>6.1704211557296766E-2</v>
      </c>
      <c r="W44" s="9">
        <f t="shared" si="31"/>
        <v>3.3300685602350638E-2</v>
      </c>
      <c r="X44" s="9">
        <f t="shared" si="31"/>
        <v>0</v>
      </c>
      <c r="Y44" s="9">
        <f t="shared" si="31"/>
        <v>0</v>
      </c>
      <c r="Z44" s="9">
        <f t="shared" si="31"/>
        <v>0</v>
      </c>
      <c r="AA44" s="9">
        <f t="shared" si="31"/>
        <v>0</v>
      </c>
      <c r="AB44" s="9">
        <f t="shared" si="31"/>
        <v>0</v>
      </c>
      <c r="AC44" s="9">
        <f t="shared" si="31"/>
        <v>0</v>
      </c>
      <c r="AD44" s="15">
        <f t="shared" si="31"/>
        <v>0.20959843290891284</v>
      </c>
    </row>
    <row r="45" spans="2:30" ht="15.6" x14ac:dyDescent="0.3">
      <c r="B45" s="5" t="s">
        <v>18</v>
      </c>
      <c r="C45" s="7">
        <v>124</v>
      </c>
      <c r="D45" s="7">
        <v>97</v>
      </c>
      <c r="E45" s="6"/>
      <c r="F45" s="7">
        <v>74</v>
      </c>
      <c r="G45" s="7">
        <v>155</v>
      </c>
      <c r="H45" s="7">
        <v>46</v>
      </c>
      <c r="I45" s="7"/>
      <c r="J45" s="7"/>
      <c r="K45" s="7"/>
      <c r="L45" s="7"/>
      <c r="M45" s="7"/>
      <c r="N45" s="7"/>
      <c r="O45" s="27">
        <v>154</v>
      </c>
      <c r="P45" s="61">
        <f t="shared" si="32"/>
        <v>650</v>
      </c>
      <c r="Q45" s="62" t="str">
        <f t="shared" si="33"/>
        <v>Labour</v>
      </c>
      <c r="R45" s="9">
        <f t="shared" si="34"/>
        <v>0.19076923076923077</v>
      </c>
      <c r="S45" s="9">
        <f t="shared" si="29"/>
        <v>0.14923076923076922</v>
      </c>
      <c r="T45" s="8"/>
      <c r="U45" s="9">
        <f t="shared" si="31"/>
        <v>0.11384615384615385</v>
      </c>
      <c r="V45" s="9">
        <f t="shared" si="31"/>
        <v>0.23846153846153847</v>
      </c>
      <c r="W45" s="9">
        <f t="shared" si="31"/>
        <v>7.0769230769230765E-2</v>
      </c>
      <c r="X45" s="9">
        <f t="shared" si="31"/>
        <v>0</v>
      </c>
      <c r="Y45" s="9">
        <f t="shared" si="31"/>
        <v>0</v>
      </c>
      <c r="Z45" s="9">
        <f t="shared" si="31"/>
        <v>0</v>
      </c>
      <c r="AA45" s="9">
        <f t="shared" si="31"/>
        <v>0</v>
      </c>
      <c r="AB45" s="9">
        <f t="shared" si="31"/>
        <v>0</v>
      </c>
      <c r="AC45" s="9">
        <f t="shared" si="31"/>
        <v>0</v>
      </c>
      <c r="AD45" s="15">
        <f t="shared" si="31"/>
        <v>0.23692307692307693</v>
      </c>
    </row>
    <row r="46" spans="2:30" ht="15.6" x14ac:dyDescent="0.3">
      <c r="B46" s="5" t="s">
        <v>22</v>
      </c>
      <c r="C46" s="7">
        <v>11</v>
      </c>
      <c r="D46" s="7">
        <v>90</v>
      </c>
      <c r="E46" s="7">
        <v>43</v>
      </c>
      <c r="F46" s="6"/>
      <c r="G46" s="7">
        <v>45</v>
      </c>
      <c r="H46" s="7">
        <v>9</v>
      </c>
      <c r="I46" s="7"/>
      <c r="J46" s="7"/>
      <c r="K46" s="7"/>
      <c r="L46" s="7"/>
      <c r="M46" s="7"/>
      <c r="N46" s="7"/>
      <c r="O46" s="27">
        <v>11</v>
      </c>
      <c r="P46" s="61">
        <f t="shared" si="32"/>
        <v>209</v>
      </c>
      <c r="Q46" s="62" t="str">
        <f t="shared" si="33"/>
        <v>Green</v>
      </c>
      <c r="R46" s="9">
        <f t="shared" si="34"/>
        <v>5.2631578947368418E-2</v>
      </c>
      <c r="S46" s="9">
        <f t="shared" si="29"/>
        <v>0.43062200956937802</v>
      </c>
      <c r="T46" s="9">
        <f t="shared" si="30"/>
        <v>0.20574162679425836</v>
      </c>
      <c r="U46" s="8"/>
      <c r="V46" s="9">
        <f t="shared" si="31"/>
        <v>0.21531100478468901</v>
      </c>
      <c r="W46" s="9">
        <f t="shared" si="31"/>
        <v>4.3062200956937802E-2</v>
      </c>
      <c r="X46" s="9">
        <f t="shared" si="31"/>
        <v>0</v>
      </c>
      <c r="Y46" s="9">
        <f t="shared" si="31"/>
        <v>0</v>
      </c>
      <c r="Z46" s="9">
        <f t="shared" si="31"/>
        <v>0</v>
      </c>
      <c r="AA46" s="9">
        <f t="shared" si="31"/>
        <v>0</v>
      </c>
      <c r="AB46" s="9">
        <f t="shared" si="31"/>
        <v>0</v>
      </c>
      <c r="AC46" s="9">
        <f t="shared" si="31"/>
        <v>0</v>
      </c>
      <c r="AD46" s="15">
        <f t="shared" si="31"/>
        <v>5.2631578947368418E-2</v>
      </c>
    </row>
    <row r="47" spans="2:30" ht="15.6" x14ac:dyDescent="0.3">
      <c r="B47" s="5" t="s">
        <v>21</v>
      </c>
      <c r="C47" s="7">
        <v>13</v>
      </c>
      <c r="D47" s="7">
        <v>11</v>
      </c>
      <c r="E47" s="7">
        <v>37</v>
      </c>
      <c r="F47" s="7">
        <v>35</v>
      </c>
      <c r="G47" s="6"/>
      <c r="H47" s="7">
        <v>10</v>
      </c>
      <c r="I47" s="7"/>
      <c r="J47" s="7"/>
      <c r="K47" s="7"/>
      <c r="L47" s="7"/>
      <c r="M47" s="7"/>
      <c r="N47" s="7"/>
      <c r="O47" s="27">
        <v>17</v>
      </c>
      <c r="P47" s="61">
        <f t="shared" si="32"/>
        <v>123</v>
      </c>
      <c r="Q47" s="62" t="str">
        <f t="shared" si="33"/>
        <v>Lib Dem</v>
      </c>
      <c r="R47" s="9">
        <f t="shared" si="34"/>
        <v>0.10569105691056911</v>
      </c>
      <c r="S47" s="9">
        <f t="shared" si="29"/>
        <v>8.943089430894309E-2</v>
      </c>
      <c r="T47" s="9">
        <f t="shared" si="30"/>
        <v>0.30081300813008133</v>
      </c>
      <c r="U47" s="9">
        <f t="shared" si="31"/>
        <v>0.28455284552845528</v>
      </c>
      <c r="V47" s="8"/>
      <c r="W47" s="9">
        <f t="shared" si="31"/>
        <v>8.1300813008130079E-2</v>
      </c>
      <c r="X47" s="9">
        <f t="shared" si="31"/>
        <v>0</v>
      </c>
      <c r="Y47" s="9">
        <f t="shared" si="31"/>
        <v>0</v>
      </c>
      <c r="Z47" s="9">
        <f t="shared" si="31"/>
        <v>0</v>
      </c>
      <c r="AA47" s="9">
        <f t="shared" si="31"/>
        <v>0</v>
      </c>
      <c r="AB47" s="9">
        <f t="shared" si="31"/>
        <v>0</v>
      </c>
      <c r="AC47" s="9">
        <f t="shared" si="31"/>
        <v>0</v>
      </c>
      <c r="AD47" s="15">
        <f t="shared" si="31"/>
        <v>0.13821138211382114</v>
      </c>
    </row>
    <row r="48" spans="2:30" ht="16.2" thickBot="1" x14ac:dyDescent="0.35">
      <c r="B48" s="10" t="s">
        <v>20</v>
      </c>
      <c r="C48" s="11">
        <v>21</v>
      </c>
      <c r="D48" s="11">
        <v>10</v>
      </c>
      <c r="E48" s="11">
        <v>13</v>
      </c>
      <c r="F48" s="11">
        <v>12</v>
      </c>
      <c r="G48" s="11">
        <v>7</v>
      </c>
      <c r="H48" s="12"/>
      <c r="I48" s="11"/>
      <c r="J48" s="11"/>
      <c r="K48" s="11"/>
      <c r="L48" s="11"/>
      <c r="M48" s="11"/>
      <c r="N48" s="11"/>
      <c r="O48" s="46">
        <v>12</v>
      </c>
      <c r="P48" s="64">
        <f t="shared" si="32"/>
        <v>75</v>
      </c>
      <c r="Q48" s="63" t="str">
        <f t="shared" si="33"/>
        <v>Independent</v>
      </c>
      <c r="R48" s="13">
        <f t="shared" si="34"/>
        <v>0.28000000000000003</v>
      </c>
      <c r="S48" s="13">
        <f t="shared" si="29"/>
        <v>0.13333333333333333</v>
      </c>
      <c r="T48" s="13">
        <f t="shared" si="30"/>
        <v>0.17333333333333334</v>
      </c>
      <c r="U48" s="13">
        <f t="shared" si="31"/>
        <v>0.16</v>
      </c>
      <c r="V48" s="13">
        <f t="shared" si="31"/>
        <v>9.3333333333333338E-2</v>
      </c>
      <c r="W48" s="14"/>
      <c r="X48" s="13">
        <f t="shared" si="31"/>
        <v>0</v>
      </c>
      <c r="Y48" s="13">
        <f t="shared" si="31"/>
        <v>0</v>
      </c>
      <c r="Z48" s="13">
        <f t="shared" si="31"/>
        <v>0</v>
      </c>
      <c r="AA48" s="13">
        <f t="shared" si="31"/>
        <v>0</v>
      </c>
      <c r="AB48" s="13">
        <f t="shared" si="31"/>
        <v>0</v>
      </c>
      <c r="AC48" s="13">
        <f t="shared" si="31"/>
        <v>0</v>
      </c>
      <c r="AD48" s="16">
        <f t="shared" si="31"/>
        <v>0.16</v>
      </c>
    </row>
  </sheetData>
  <mergeCells count="15">
    <mergeCell ref="B41:P41"/>
    <mergeCell ref="Q41:AD41"/>
    <mergeCell ref="B40:AD40"/>
    <mergeCell ref="B23:P23"/>
    <mergeCell ref="Q23:AD23"/>
    <mergeCell ref="B22:AD22"/>
    <mergeCell ref="B31:P31"/>
    <mergeCell ref="Q31:AD31"/>
    <mergeCell ref="B30:AD30"/>
    <mergeCell ref="B3:P3"/>
    <mergeCell ref="Q3:AD3"/>
    <mergeCell ref="B2:AD2"/>
    <mergeCell ref="B12:P12"/>
    <mergeCell ref="Q12:AD12"/>
    <mergeCell ref="B11:AD11"/>
  </mergeCells>
  <conditionalFormatting sqref="C5:N5">
    <cfRule type="top10" dxfId="376" priority="259" bottom="1" rank="1"/>
    <cfRule type="top10" dxfId="375" priority="260" rank="1"/>
  </conditionalFormatting>
  <conditionalFormatting sqref="C6:N6">
    <cfRule type="top10" dxfId="374" priority="257" bottom="1" rank="1"/>
    <cfRule type="top10" dxfId="373" priority="258" rank="1"/>
  </conditionalFormatting>
  <conditionalFormatting sqref="C7:N7">
    <cfRule type="top10" dxfId="372" priority="255" bottom="1" rank="1"/>
    <cfRule type="top10" dxfId="371" priority="256" rank="1"/>
  </conditionalFormatting>
  <conditionalFormatting sqref="C8:N8">
    <cfRule type="top10" dxfId="370" priority="253" bottom="1" rank="1"/>
    <cfRule type="top10" dxfId="369" priority="254" rank="1"/>
  </conditionalFormatting>
  <conditionalFormatting sqref="C9:N9">
    <cfRule type="top10" dxfId="368" priority="251" bottom="1" rank="1"/>
    <cfRule type="top10" dxfId="367" priority="252" rank="1"/>
  </conditionalFormatting>
  <conditionalFormatting sqref="C4:N4">
    <cfRule type="containsText" dxfId="366" priority="230" operator="containsText" text="Alba">
      <formula>NOT(ISERROR(SEARCH("Alba",C4)))</formula>
    </cfRule>
    <cfRule type="containsText" dxfId="365" priority="231" operator="containsText" text="Ind">
      <formula>NOT(ISERROR(SEARCH("Ind",C4)))</formula>
    </cfRule>
    <cfRule type="containsText" dxfId="364" priority="232" operator="containsText" text="Lib Dem">
      <formula>NOT(ISERROR(SEARCH("Lib Dem",C4)))</formula>
    </cfRule>
    <cfRule type="containsText" dxfId="363" priority="233" operator="containsText" text="Green">
      <formula>NOT(ISERROR(SEARCH("Green",C4)))</formula>
    </cfRule>
    <cfRule type="containsText" dxfId="362" priority="234" operator="containsText" text="Conservative">
      <formula>NOT(ISERROR(SEARCH("Conservative",C4)))</formula>
    </cfRule>
    <cfRule type="containsText" dxfId="361" priority="235" operator="containsText" text="SNP">
      <formula>NOT(ISERROR(SEARCH("SNP",C4)))</formula>
    </cfRule>
    <cfRule type="containsText" dxfId="360" priority="236" operator="containsText" text="Labour">
      <formula>NOT(ISERROR(SEARCH("Labour",C4)))</formula>
    </cfRule>
  </conditionalFormatting>
  <conditionalFormatting sqref="B5:B9">
    <cfRule type="containsText" dxfId="359" priority="223" operator="containsText" text="Alba">
      <formula>NOT(ISERROR(SEARCH("Alba",B5)))</formula>
    </cfRule>
    <cfRule type="containsText" dxfId="358" priority="224" operator="containsText" text="Ind">
      <formula>NOT(ISERROR(SEARCH("Ind",B5)))</formula>
    </cfRule>
    <cfRule type="containsText" dxfId="357" priority="225" operator="containsText" text="Lib Dem">
      <formula>NOT(ISERROR(SEARCH("Lib Dem",B5)))</formula>
    </cfRule>
    <cfRule type="containsText" dxfId="356" priority="226" operator="containsText" text="Green">
      <formula>NOT(ISERROR(SEARCH("Green",B5)))</formula>
    </cfRule>
    <cfRule type="containsText" dxfId="355" priority="227" operator="containsText" text="Conservative">
      <formula>NOT(ISERROR(SEARCH("Conservative",B5)))</formula>
    </cfRule>
    <cfRule type="containsText" dxfId="354" priority="228" operator="containsText" text="SNP">
      <formula>NOT(ISERROR(SEARCH("SNP",B5)))</formula>
    </cfRule>
    <cfRule type="containsText" dxfId="353" priority="229" operator="containsText" text="Labour">
      <formula>NOT(ISERROR(SEARCH("Labour",B5)))</formula>
    </cfRule>
  </conditionalFormatting>
  <conditionalFormatting sqref="Q5:Q9">
    <cfRule type="containsText" dxfId="352" priority="216" operator="containsText" text="Alba">
      <formula>NOT(ISERROR(SEARCH("Alba",Q5)))</formula>
    </cfRule>
    <cfRule type="containsText" dxfId="351" priority="217" operator="containsText" text="Ind">
      <formula>NOT(ISERROR(SEARCH("Ind",Q5)))</formula>
    </cfRule>
    <cfRule type="containsText" dxfId="350" priority="218" operator="containsText" text="Lib Dem">
      <formula>NOT(ISERROR(SEARCH("Lib Dem",Q5)))</formula>
    </cfRule>
    <cfRule type="containsText" dxfId="349" priority="219" operator="containsText" text="Green">
      <formula>NOT(ISERROR(SEARCH("Green",Q5)))</formula>
    </cfRule>
    <cfRule type="containsText" dxfId="348" priority="220" operator="containsText" text="Conservative">
      <formula>NOT(ISERROR(SEARCH("Conservative",Q5)))</formula>
    </cfRule>
    <cfRule type="containsText" dxfId="347" priority="221" operator="containsText" text="SNP">
      <formula>NOT(ISERROR(SEARCH("SNP",Q5)))</formula>
    </cfRule>
    <cfRule type="containsText" dxfId="346" priority="222" operator="containsText" text="Labour">
      <formula>NOT(ISERROR(SEARCH("Labour",Q5)))</formula>
    </cfRule>
  </conditionalFormatting>
  <conditionalFormatting sqref="Q4:AB4">
    <cfRule type="containsText" dxfId="345" priority="209" operator="containsText" text="Alba">
      <formula>NOT(ISERROR(SEARCH("Alba",Q4)))</formula>
    </cfRule>
    <cfRule type="containsText" dxfId="344" priority="210" operator="containsText" text="Ind">
      <formula>NOT(ISERROR(SEARCH("Ind",Q4)))</formula>
    </cfRule>
    <cfRule type="containsText" dxfId="343" priority="211" operator="containsText" text="Lib Dem">
      <formula>NOT(ISERROR(SEARCH("Lib Dem",Q4)))</formula>
    </cfRule>
    <cfRule type="containsText" dxfId="342" priority="212" operator="containsText" text="Green">
      <formula>NOT(ISERROR(SEARCH("Green",Q4)))</formula>
    </cfRule>
    <cfRule type="containsText" dxfId="341" priority="213" operator="containsText" text="Conservative">
      <formula>NOT(ISERROR(SEARCH("Conservative",Q4)))</formula>
    </cfRule>
    <cfRule type="containsText" dxfId="340" priority="214" operator="containsText" text="SNP">
      <formula>NOT(ISERROR(SEARCH("SNP",Q4)))</formula>
    </cfRule>
    <cfRule type="containsText" dxfId="339" priority="215" operator="containsText" text="Labour">
      <formula>NOT(ISERROR(SEARCH("Labour",Q4)))</formula>
    </cfRule>
  </conditionalFormatting>
  <conditionalFormatting sqref="C14:N14">
    <cfRule type="top10" dxfId="338" priority="207" bottom="1" rank="1"/>
    <cfRule type="top10" dxfId="337" priority="208" rank="1"/>
  </conditionalFormatting>
  <conditionalFormatting sqref="C15:N15">
    <cfRule type="top10" dxfId="336" priority="205" bottom="1" rank="1"/>
    <cfRule type="top10" dxfId="335" priority="206" rank="1"/>
  </conditionalFormatting>
  <conditionalFormatting sqref="C16:N16">
    <cfRule type="top10" dxfId="334" priority="203" bottom="1" rank="1"/>
    <cfRule type="top10" dxfId="333" priority="204" rank="1"/>
  </conditionalFormatting>
  <conditionalFormatting sqref="C17:N17">
    <cfRule type="top10" dxfId="332" priority="201" bottom="1" rank="1"/>
    <cfRule type="top10" dxfId="331" priority="202" rank="1"/>
  </conditionalFormatting>
  <conditionalFormatting sqref="C18:N18">
    <cfRule type="top10" dxfId="330" priority="199" bottom="1" rank="1"/>
    <cfRule type="top10" dxfId="329" priority="200" rank="1"/>
  </conditionalFormatting>
  <conditionalFormatting sqref="C19:N19">
    <cfRule type="top10" dxfId="328" priority="197" bottom="1" rank="1"/>
    <cfRule type="top10" dxfId="327" priority="198" rank="1"/>
  </conditionalFormatting>
  <conditionalFormatting sqref="C20:N20">
    <cfRule type="top10" dxfId="326" priority="195" bottom="1" rank="1"/>
    <cfRule type="top10" dxfId="325" priority="196" rank="1"/>
  </conditionalFormatting>
  <conditionalFormatting sqref="C13:N13">
    <cfRule type="containsText" dxfId="324" priority="178" operator="containsText" text="Alba">
      <formula>NOT(ISERROR(SEARCH("Alba",C13)))</formula>
    </cfRule>
    <cfRule type="containsText" dxfId="323" priority="179" operator="containsText" text="Ind">
      <formula>NOT(ISERROR(SEARCH("Ind",C13)))</formula>
    </cfRule>
    <cfRule type="containsText" dxfId="322" priority="180" operator="containsText" text="Lib Dem">
      <formula>NOT(ISERROR(SEARCH("Lib Dem",C13)))</formula>
    </cfRule>
    <cfRule type="containsText" dxfId="321" priority="181" operator="containsText" text="Green">
      <formula>NOT(ISERROR(SEARCH("Green",C13)))</formula>
    </cfRule>
    <cfRule type="containsText" dxfId="320" priority="182" operator="containsText" text="Conservative">
      <formula>NOT(ISERROR(SEARCH("Conservative",C13)))</formula>
    </cfRule>
    <cfRule type="containsText" dxfId="319" priority="183" operator="containsText" text="SNP">
      <formula>NOT(ISERROR(SEARCH("SNP",C13)))</formula>
    </cfRule>
    <cfRule type="containsText" dxfId="318" priority="184" operator="containsText" text="Labour">
      <formula>NOT(ISERROR(SEARCH("Labour",C13)))</formula>
    </cfRule>
  </conditionalFormatting>
  <conditionalFormatting sqref="B14:B20">
    <cfRule type="containsText" dxfId="317" priority="171" operator="containsText" text="Alba">
      <formula>NOT(ISERROR(SEARCH("Alba",B14)))</formula>
    </cfRule>
    <cfRule type="containsText" dxfId="316" priority="172" operator="containsText" text="Ind">
      <formula>NOT(ISERROR(SEARCH("Ind",B14)))</formula>
    </cfRule>
    <cfRule type="containsText" dxfId="315" priority="173" operator="containsText" text="Lib Dem">
      <formula>NOT(ISERROR(SEARCH("Lib Dem",B14)))</formula>
    </cfRule>
    <cfRule type="containsText" dxfId="314" priority="174" operator="containsText" text="Green">
      <formula>NOT(ISERROR(SEARCH("Green",B14)))</formula>
    </cfRule>
    <cfRule type="containsText" dxfId="313" priority="175" operator="containsText" text="Conservative">
      <formula>NOT(ISERROR(SEARCH("Conservative",B14)))</formula>
    </cfRule>
    <cfRule type="containsText" dxfId="312" priority="176" operator="containsText" text="SNP">
      <formula>NOT(ISERROR(SEARCH("SNP",B14)))</formula>
    </cfRule>
    <cfRule type="containsText" dxfId="311" priority="177" operator="containsText" text="Labour">
      <formula>NOT(ISERROR(SEARCH("Labour",B14)))</formula>
    </cfRule>
  </conditionalFormatting>
  <conditionalFormatting sqref="Q14:Q20">
    <cfRule type="containsText" dxfId="310" priority="164" operator="containsText" text="Alba">
      <formula>NOT(ISERROR(SEARCH("Alba",Q14)))</formula>
    </cfRule>
    <cfRule type="containsText" dxfId="309" priority="165" operator="containsText" text="Ind">
      <formula>NOT(ISERROR(SEARCH("Ind",Q14)))</formula>
    </cfRule>
    <cfRule type="containsText" dxfId="308" priority="166" operator="containsText" text="Lib Dem">
      <formula>NOT(ISERROR(SEARCH("Lib Dem",Q14)))</formula>
    </cfRule>
    <cfRule type="containsText" dxfId="307" priority="167" operator="containsText" text="Green">
      <formula>NOT(ISERROR(SEARCH("Green",Q14)))</formula>
    </cfRule>
    <cfRule type="containsText" dxfId="306" priority="168" operator="containsText" text="Conservative">
      <formula>NOT(ISERROR(SEARCH("Conservative",Q14)))</formula>
    </cfRule>
    <cfRule type="containsText" dxfId="305" priority="169" operator="containsText" text="SNP">
      <formula>NOT(ISERROR(SEARCH("SNP",Q14)))</formula>
    </cfRule>
    <cfRule type="containsText" dxfId="304" priority="170" operator="containsText" text="Labour">
      <formula>NOT(ISERROR(SEARCH("Labour",Q14)))</formula>
    </cfRule>
  </conditionalFormatting>
  <conditionalFormatting sqref="Q13:AB13">
    <cfRule type="containsText" dxfId="303" priority="157" operator="containsText" text="Alba">
      <formula>NOT(ISERROR(SEARCH("Alba",Q13)))</formula>
    </cfRule>
    <cfRule type="containsText" dxfId="302" priority="158" operator="containsText" text="Ind">
      <formula>NOT(ISERROR(SEARCH("Ind",Q13)))</formula>
    </cfRule>
    <cfRule type="containsText" dxfId="301" priority="159" operator="containsText" text="Lib Dem">
      <formula>NOT(ISERROR(SEARCH("Lib Dem",Q13)))</formula>
    </cfRule>
    <cfRule type="containsText" dxfId="300" priority="160" operator="containsText" text="Green">
      <formula>NOT(ISERROR(SEARCH("Green",Q13)))</formula>
    </cfRule>
    <cfRule type="containsText" dxfId="299" priority="161" operator="containsText" text="Conservative">
      <formula>NOT(ISERROR(SEARCH("Conservative",Q13)))</formula>
    </cfRule>
    <cfRule type="containsText" dxfId="298" priority="162" operator="containsText" text="SNP">
      <formula>NOT(ISERROR(SEARCH("SNP",Q13)))</formula>
    </cfRule>
    <cfRule type="containsText" dxfId="297" priority="163" operator="containsText" text="Labour">
      <formula>NOT(ISERROR(SEARCH("Labour",Q13)))</formula>
    </cfRule>
  </conditionalFormatting>
  <conditionalFormatting sqref="C25:N25">
    <cfRule type="top10" dxfId="296" priority="155" bottom="1" rank="1"/>
    <cfRule type="top10" dxfId="295" priority="156" rank="1"/>
  </conditionalFormatting>
  <conditionalFormatting sqref="C26:N26">
    <cfRule type="top10" dxfId="294" priority="153" bottom="1" rank="1"/>
    <cfRule type="top10" dxfId="293" priority="154" rank="1"/>
  </conditionalFormatting>
  <conditionalFormatting sqref="C27:N27">
    <cfRule type="top10" dxfId="292" priority="151" bottom="1" rank="1"/>
    <cfRule type="top10" dxfId="291" priority="152" rank="1"/>
  </conditionalFormatting>
  <conditionalFormatting sqref="C28:N28">
    <cfRule type="top10" dxfId="290" priority="149" bottom="1" rank="1"/>
    <cfRule type="top10" dxfId="289" priority="150" rank="1"/>
  </conditionalFormatting>
  <conditionalFormatting sqref="C24:N24">
    <cfRule type="containsText" dxfId="288" priority="126" operator="containsText" text="Alba">
      <formula>NOT(ISERROR(SEARCH("Alba",C24)))</formula>
    </cfRule>
    <cfRule type="containsText" dxfId="287" priority="127" operator="containsText" text="Ind">
      <formula>NOT(ISERROR(SEARCH("Ind",C24)))</formula>
    </cfRule>
    <cfRule type="containsText" dxfId="286" priority="128" operator="containsText" text="Lib Dem">
      <formula>NOT(ISERROR(SEARCH("Lib Dem",C24)))</formula>
    </cfRule>
    <cfRule type="containsText" dxfId="285" priority="129" operator="containsText" text="Green">
      <formula>NOT(ISERROR(SEARCH("Green",C24)))</formula>
    </cfRule>
    <cfRule type="containsText" dxfId="284" priority="130" operator="containsText" text="Conservative">
      <formula>NOT(ISERROR(SEARCH("Conservative",C24)))</formula>
    </cfRule>
    <cfRule type="containsText" dxfId="283" priority="131" operator="containsText" text="SNP">
      <formula>NOT(ISERROR(SEARCH("SNP",C24)))</formula>
    </cfRule>
    <cfRule type="containsText" dxfId="282" priority="132" operator="containsText" text="Labour">
      <formula>NOT(ISERROR(SEARCH("Labour",C24)))</formula>
    </cfRule>
  </conditionalFormatting>
  <conditionalFormatting sqref="B25:B28">
    <cfRule type="containsText" dxfId="281" priority="119" operator="containsText" text="Alba">
      <formula>NOT(ISERROR(SEARCH("Alba",B25)))</formula>
    </cfRule>
    <cfRule type="containsText" dxfId="280" priority="120" operator="containsText" text="Ind">
      <formula>NOT(ISERROR(SEARCH("Ind",B25)))</formula>
    </cfRule>
    <cfRule type="containsText" dxfId="279" priority="121" operator="containsText" text="Lib Dem">
      <formula>NOT(ISERROR(SEARCH("Lib Dem",B25)))</formula>
    </cfRule>
    <cfRule type="containsText" dxfId="278" priority="122" operator="containsText" text="Green">
      <formula>NOT(ISERROR(SEARCH("Green",B25)))</formula>
    </cfRule>
    <cfRule type="containsText" dxfId="277" priority="123" operator="containsText" text="Conservative">
      <formula>NOT(ISERROR(SEARCH("Conservative",B25)))</formula>
    </cfRule>
    <cfRule type="containsText" dxfId="276" priority="124" operator="containsText" text="SNP">
      <formula>NOT(ISERROR(SEARCH("SNP",B25)))</formula>
    </cfRule>
    <cfRule type="containsText" dxfId="275" priority="125" operator="containsText" text="Labour">
      <formula>NOT(ISERROR(SEARCH("Labour",B25)))</formula>
    </cfRule>
  </conditionalFormatting>
  <conditionalFormatting sqref="Q25:Q28">
    <cfRule type="containsText" dxfId="274" priority="112" operator="containsText" text="Alba">
      <formula>NOT(ISERROR(SEARCH("Alba",Q25)))</formula>
    </cfRule>
    <cfRule type="containsText" dxfId="273" priority="113" operator="containsText" text="Ind">
      <formula>NOT(ISERROR(SEARCH("Ind",Q25)))</formula>
    </cfRule>
    <cfRule type="containsText" dxfId="272" priority="114" operator="containsText" text="Lib Dem">
      <formula>NOT(ISERROR(SEARCH("Lib Dem",Q25)))</formula>
    </cfRule>
    <cfRule type="containsText" dxfId="271" priority="115" operator="containsText" text="Green">
      <formula>NOT(ISERROR(SEARCH("Green",Q25)))</formula>
    </cfRule>
    <cfRule type="containsText" dxfId="270" priority="116" operator="containsText" text="Conservative">
      <formula>NOT(ISERROR(SEARCH("Conservative",Q25)))</formula>
    </cfRule>
    <cfRule type="containsText" dxfId="269" priority="117" operator="containsText" text="SNP">
      <formula>NOT(ISERROR(SEARCH("SNP",Q25)))</formula>
    </cfRule>
    <cfRule type="containsText" dxfId="268" priority="118" operator="containsText" text="Labour">
      <formula>NOT(ISERROR(SEARCH("Labour",Q25)))</formula>
    </cfRule>
  </conditionalFormatting>
  <conditionalFormatting sqref="Q24:AB24">
    <cfRule type="containsText" dxfId="267" priority="105" operator="containsText" text="Alba">
      <formula>NOT(ISERROR(SEARCH("Alba",Q24)))</formula>
    </cfRule>
    <cfRule type="containsText" dxfId="266" priority="106" operator="containsText" text="Ind">
      <formula>NOT(ISERROR(SEARCH("Ind",Q24)))</formula>
    </cfRule>
    <cfRule type="containsText" dxfId="265" priority="107" operator="containsText" text="Lib Dem">
      <formula>NOT(ISERROR(SEARCH("Lib Dem",Q24)))</formula>
    </cfRule>
    <cfRule type="containsText" dxfId="264" priority="108" operator="containsText" text="Green">
      <formula>NOT(ISERROR(SEARCH("Green",Q24)))</formula>
    </cfRule>
    <cfRule type="containsText" dxfId="263" priority="109" operator="containsText" text="Conservative">
      <formula>NOT(ISERROR(SEARCH("Conservative",Q24)))</formula>
    </cfRule>
    <cfRule type="containsText" dxfId="262" priority="110" operator="containsText" text="SNP">
      <formula>NOT(ISERROR(SEARCH("SNP",Q24)))</formula>
    </cfRule>
    <cfRule type="containsText" dxfId="261" priority="111" operator="containsText" text="Labour">
      <formula>NOT(ISERROR(SEARCH("Labour",Q24)))</formula>
    </cfRule>
  </conditionalFormatting>
  <conditionalFormatting sqref="C33:N33">
    <cfRule type="top10" dxfId="260" priority="103" bottom="1" rank="1"/>
    <cfRule type="top10" dxfId="259" priority="104" rank="1"/>
  </conditionalFormatting>
  <conditionalFormatting sqref="C34:N34">
    <cfRule type="top10" dxfId="258" priority="101" bottom="1" rank="1"/>
    <cfRule type="top10" dxfId="257" priority="102" rank="1"/>
  </conditionalFormatting>
  <conditionalFormatting sqref="C35:N35">
    <cfRule type="top10" dxfId="256" priority="99" bottom="1" rank="1"/>
    <cfRule type="top10" dxfId="255" priority="100" rank="1"/>
  </conditionalFormatting>
  <conditionalFormatting sqref="C36:N36">
    <cfRule type="top10" dxfId="254" priority="97" bottom="1" rank="1"/>
    <cfRule type="top10" dxfId="253" priority="98" rank="1"/>
  </conditionalFormatting>
  <conditionalFormatting sqref="C37:N37">
    <cfRule type="top10" dxfId="252" priority="95" bottom="1" rank="1"/>
    <cfRule type="top10" dxfId="251" priority="96" rank="1"/>
  </conditionalFormatting>
  <conditionalFormatting sqref="C38:N38">
    <cfRule type="top10" dxfId="250" priority="93" bottom="1" rank="1"/>
    <cfRule type="top10" dxfId="249" priority="94" rank="1"/>
  </conditionalFormatting>
  <conditionalFormatting sqref="C32:N32">
    <cfRule type="containsText" dxfId="248" priority="74" operator="containsText" text="Alba">
      <formula>NOT(ISERROR(SEARCH("Alba",C32)))</formula>
    </cfRule>
    <cfRule type="containsText" dxfId="247" priority="75" operator="containsText" text="Ind">
      <formula>NOT(ISERROR(SEARCH("Ind",C32)))</formula>
    </cfRule>
    <cfRule type="containsText" dxfId="246" priority="76" operator="containsText" text="Lib Dem">
      <formula>NOT(ISERROR(SEARCH("Lib Dem",C32)))</formula>
    </cfRule>
    <cfRule type="containsText" dxfId="245" priority="77" operator="containsText" text="Green">
      <formula>NOT(ISERROR(SEARCH("Green",C32)))</formula>
    </cfRule>
    <cfRule type="containsText" dxfId="244" priority="78" operator="containsText" text="Conservative">
      <formula>NOT(ISERROR(SEARCH("Conservative",C32)))</formula>
    </cfRule>
    <cfRule type="containsText" dxfId="243" priority="79" operator="containsText" text="SNP">
      <formula>NOT(ISERROR(SEARCH("SNP",C32)))</formula>
    </cfRule>
    <cfRule type="containsText" dxfId="242" priority="80" operator="containsText" text="Labour">
      <formula>NOT(ISERROR(SEARCH("Labour",C32)))</formula>
    </cfRule>
  </conditionalFormatting>
  <conditionalFormatting sqref="B33:B38">
    <cfRule type="containsText" dxfId="241" priority="67" operator="containsText" text="Alba">
      <formula>NOT(ISERROR(SEARCH("Alba",B33)))</formula>
    </cfRule>
    <cfRule type="containsText" dxfId="240" priority="68" operator="containsText" text="Ind">
      <formula>NOT(ISERROR(SEARCH("Ind",B33)))</formula>
    </cfRule>
    <cfRule type="containsText" dxfId="239" priority="69" operator="containsText" text="Lib Dem">
      <formula>NOT(ISERROR(SEARCH("Lib Dem",B33)))</formula>
    </cfRule>
    <cfRule type="containsText" dxfId="238" priority="70" operator="containsText" text="Green">
      <formula>NOT(ISERROR(SEARCH("Green",B33)))</formula>
    </cfRule>
    <cfRule type="containsText" dxfId="237" priority="71" operator="containsText" text="Conservative">
      <formula>NOT(ISERROR(SEARCH("Conservative",B33)))</formula>
    </cfRule>
    <cfRule type="containsText" dxfId="236" priority="72" operator="containsText" text="SNP">
      <formula>NOT(ISERROR(SEARCH("SNP",B33)))</formula>
    </cfRule>
    <cfRule type="containsText" dxfId="235" priority="73" operator="containsText" text="Labour">
      <formula>NOT(ISERROR(SEARCH("Labour",B33)))</formula>
    </cfRule>
  </conditionalFormatting>
  <conditionalFormatting sqref="Q33:Q38">
    <cfRule type="containsText" dxfId="234" priority="60" operator="containsText" text="Alba">
      <formula>NOT(ISERROR(SEARCH("Alba",Q33)))</formula>
    </cfRule>
    <cfRule type="containsText" dxfId="233" priority="61" operator="containsText" text="Ind">
      <formula>NOT(ISERROR(SEARCH("Ind",Q33)))</formula>
    </cfRule>
    <cfRule type="containsText" dxfId="232" priority="62" operator="containsText" text="Lib Dem">
      <formula>NOT(ISERROR(SEARCH("Lib Dem",Q33)))</formula>
    </cfRule>
    <cfRule type="containsText" dxfId="231" priority="63" operator="containsText" text="Green">
      <formula>NOT(ISERROR(SEARCH("Green",Q33)))</formula>
    </cfRule>
    <cfRule type="containsText" dxfId="230" priority="64" operator="containsText" text="Conservative">
      <formula>NOT(ISERROR(SEARCH("Conservative",Q33)))</formula>
    </cfRule>
    <cfRule type="containsText" dxfId="229" priority="65" operator="containsText" text="SNP">
      <formula>NOT(ISERROR(SEARCH("SNP",Q33)))</formula>
    </cfRule>
    <cfRule type="containsText" dxfId="228" priority="66" operator="containsText" text="Labour">
      <formula>NOT(ISERROR(SEARCH("Labour",Q33)))</formula>
    </cfRule>
  </conditionalFormatting>
  <conditionalFormatting sqref="Q32:AB32">
    <cfRule type="containsText" dxfId="227" priority="53" operator="containsText" text="Alba">
      <formula>NOT(ISERROR(SEARCH("Alba",Q32)))</formula>
    </cfRule>
    <cfRule type="containsText" dxfId="226" priority="54" operator="containsText" text="Ind">
      <formula>NOT(ISERROR(SEARCH("Ind",Q32)))</formula>
    </cfRule>
    <cfRule type="containsText" dxfId="225" priority="55" operator="containsText" text="Lib Dem">
      <formula>NOT(ISERROR(SEARCH("Lib Dem",Q32)))</formula>
    </cfRule>
    <cfRule type="containsText" dxfId="224" priority="56" operator="containsText" text="Green">
      <formula>NOT(ISERROR(SEARCH("Green",Q32)))</formula>
    </cfRule>
    <cfRule type="containsText" dxfId="223" priority="57" operator="containsText" text="Conservative">
      <formula>NOT(ISERROR(SEARCH("Conservative",Q32)))</formula>
    </cfRule>
    <cfRule type="containsText" dxfId="222" priority="58" operator="containsText" text="SNP">
      <formula>NOT(ISERROR(SEARCH("SNP",Q32)))</formula>
    </cfRule>
    <cfRule type="containsText" dxfId="221" priority="59" operator="containsText" text="Labour">
      <formula>NOT(ISERROR(SEARCH("Labour",Q32)))</formula>
    </cfRule>
  </conditionalFormatting>
  <conditionalFormatting sqref="C43:N43">
    <cfRule type="top10" dxfId="220" priority="51" bottom="1" rank="1"/>
    <cfRule type="top10" dxfId="219" priority="52" rank="1"/>
  </conditionalFormatting>
  <conditionalFormatting sqref="C44:N44">
    <cfRule type="top10" dxfId="218" priority="49" bottom="1" rank="1"/>
    <cfRule type="top10" dxfId="217" priority="50" rank="1"/>
  </conditionalFormatting>
  <conditionalFormatting sqref="C45:N45">
    <cfRule type="top10" dxfId="216" priority="47" bottom="1" rank="1"/>
    <cfRule type="top10" dxfId="215" priority="48" rank="1"/>
  </conditionalFormatting>
  <conditionalFormatting sqref="C46:N46">
    <cfRule type="top10" dxfId="214" priority="45" bottom="1" rank="1"/>
    <cfRule type="top10" dxfId="213" priority="46" rank="1"/>
  </conditionalFormatting>
  <conditionalFormatting sqref="C47:N47">
    <cfRule type="top10" dxfId="212" priority="43" bottom="1" rank="1"/>
    <cfRule type="top10" dxfId="211" priority="44" rank="1"/>
  </conditionalFormatting>
  <conditionalFormatting sqref="C48:N48">
    <cfRule type="top10" dxfId="210" priority="41" bottom="1" rank="1"/>
    <cfRule type="top10" dxfId="209" priority="42" rank="1"/>
  </conditionalFormatting>
  <conditionalFormatting sqref="C42:N42">
    <cfRule type="containsText" dxfId="208" priority="22" operator="containsText" text="Alba">
      <formula>NOT(ISERROR(SEARCH("Alba",C42)))</formula>
    </cfRule>
    <cfRule type="containsText" dxfId="207" priority="23" operator="containsText" text="Ind">
      <formula>NOT(ISERROR(SEARCH("Ind",C42)))</formula>
    </cfRule>
    <cfRule type="containsText" dxfId="206" priority="24" operator="containsText" text="Lib Dem">
      <formula>NOT(ISERROR(SEARCH("Lib Dem",C42)))</formula>
    </cfRule>
    <cfRule type="containsText" dxfId="205" priority="25" operator="containsText" text="Green">
      <formula>NOT(ISERROR(SEARCH("Green",C42)))</formula>
    </cfRule>
    <cfRule type="containsText" dxfId="204" priority="26" operator="containsText" text="Conservative">
      <formula>NOT(ISERROR(SEARCH("Conservative",C42)))</formula>
    </cfRule>
    <cfRule type="containsText" dxfId="203" priority="27" operator="containsText" text="SNP">
      <formula>NOT(ISERROR(SEARCH("SNP",C42)))</formula>
    </cfRule>
    <cfRule type="containsText" dxfId="202" priority="28" operator="containsText" text="Labour">
      <formula>NOT(ISERROR(SEARCH("Labour",C42)))</formula>
    </cfRule>
  </conditionalFormatting>
  <conditionalFormatting sqref="B43:B48">
    <cfRule type="containsText" dxfId="201" priority="15" operator="containsText" text="Alba">
      <formula>NOT(ISERROR(SEARCH("Alba",B43)))</formula>
    </cfRule>
    <cfRule type="containsText" dxfId="200" priority="16" operator="containsText" text="Ind">
      <formula>NOT(ISERROR(SEARCH("Ind",B43)))</formula>
    </cfRule>
    <cfRule type="containsText" dxfId="199" priority="17" operator="containsText" text="Lib Dem">
      <formula>NOT(ISERROR(SEARCH("Lib Dem",B43)))</formula>
    </cfRule>
    <cfRule type="containsText" dxfId="198" priority="18" operator="containsText" text="Green">
      <formula>NOT(ISERROR(SEARCH("Green",B43)))</formula>
    </cfRule>
    <cfRule type="containsText" dxfId="197" priority="19" operator="containsText" text="Conservative">
      <formula>NOT(ISERROR(SEARCH("Conservative",B43)))</formula>
    </cfRule>
    <cfRule type="containsText" dxfId="196" priority="20" operator="containsText" text="SNP">
      <formula>NOT(ISERROR(SEARCH("SNP",B43)))</formula>
    </cfRule>
    <cfRule type="containsText" dxfId="195" priority="21" operator="containsText" text="Labour">
      <formula>NOT(ISERROR(SEARCH("Labour",B43)))</formula>
    </cfRule>
  </conditionalFormatting>
  <conditionalFormatting sqref="Q43:Q48">
    <cfRule type="containsText" dxfId="194" priority="8" operator="containsText" text="Alba">
      <formula>NOT(ISERROR(SEARCH("Alba",Q43)))</formula>
    </cfRule>
    <cfRule type="containsText" dxfId="193" priority="9" operator="containsText" text="Ind">
      <formula>NOT(ISERROR(SEARCH("Ind",Q43)))</formula>
    </cfRule>
    <cfRule type="containsText" dxfId="192" priority="10" operator="containsText" text="Lib Dem">
      <formula>NOT(ISERROR(SEARCH("Lib Dem",Q43)))</formula>
    </cfRule>
    <cfRule type="containsText" dxfId="191" priority="11" operator="containsText" text="Green">
      <formula>NOT(ISERROR(SEARCH("Green",Q43)))</formula>
    </cfRule>
    <cfRule type="containsText" dxfId="190" priority="12" operator="containsText" text="Conservative">
      <formula>NOT(ISERROR(SEARCH("Conservative",Q43)))</formula>
    </cfRule>
    <cfRule type="containsText" dxfId="189" priority="13" operator="containsText" text="SNP">
      <formula>NOT(ISERROR(SEARCH("SNP",Q43)))</formula>
    </cfRule>
    <cfRule type="containsText" dxfId="188" priority="14" operator="containsText" text="Labour">
      <formula>NOT(ISERROR(SEARCH("Labour",Q43)))</formula>
    </cfRule>
  </conditionalFormatting>
  <conditionalFormatting sqref="Q42:AB42">
    <cfRule type="containsText" dxfId="187" priority="1" operator="containsText" text="Alba">
      <formula>NOT(ISERROR(SEARCH("Alba",Q42)))</formula>
    </cfRule>
    <cfRule type="containsText" dxfId="186" priority="2" operator="containsText" text="Ind">
      <formula>NOT(ISERROR(SEARCH("Ind",Q42)))</formula>
    </cfRule>
    <cfRule type="containsText" dxfId="185" priority="3" operator="containsText" text="Lib Dem">
      <formula>NOT(ISERROR(SEARCH("Lib Dem",Q42)))</formula>
    </cfRule>
    <cfRule type="containsText" dxfId="184" priority="4" operator="containsText" text="Green">
      <formula>NOT(ISERROR(SEARCH("Green",Q42)))</formula>
    </cfRule>
    <cfRule type="containsText" dxfId="183" priority="5" operator="containsText" text="Conservative">
      <formula>NOT(ISERROR(SEARCH("Conservative",Q42)))</formula>
    </cfRule>
    <cfRule type="containsText" dxfId="182" priority="6" operator="containsText" text="SNP">
      <formula>NOT(ISERROR(SEARCH("SNP",Q42)))</formula>
    </cfRule>
    <cfRule type="containsText" dxfId="181" priority="7" operator="containsText" text="Labour">
      <formula>NOT(ISERROR(SEARCH("Labour",Q42)))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K20"/>
  <sheetViews>
    <sheetView workbookViewId="0">
      <selection activeCell="M18" sqref="M18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</cols>
  <sheetData>
    <row r="1" spans="2:11" ht="14.4" thickBot="1" x14ac:dyDescent="0.3"/>
    <row r="2" spans="2:11" ht="14.4" thickBot="1" x14ac:dyDescent="0.3">
      <c r="B2" s="84" t="s">
        <v>59</v>
      </c>
      <c r="C2" s="85"/>
      <c r="D2" s="85"/>
      <c r="E2" s="85"/>
      <c r="F2" s="85"/>
      <c r="G2" s="85"/>
      <c r="H2" s="85"/>
      <c r="I2" s="85"/>
      <c r="J2" s="85"/>
      <c r="K2" s="86"/>
    </row>
    <row r="3" spans="2:11" x14ac:dyDescent="0.25">
      <c r="B3" s="20" t="s">
        <v>37</v>
      </c>
      <c r="C3" s="21" t="s">
        <v>35</v>
      </c>
      <c r="D3" s="22" t="s">
        <v>36</v>
      </c>
      <c r="E3" s="20" t="s">
        <v>38</v>
      </c>
      <c r="F3" s="21" t="s">
        <v>35</v>
      </c>
      <c r="G3" s="22" t="s">
        <v>36</v>
      </c>
      <c r="H3" s="26" t="s">
        <v>40</v>
      </c>
      <c r="I3" s="22" t="s">
        <v>41</v>
      </c>
      <c r="J3" s="17" t="s">
        <v>23</v>
      </c>
      <c r="K3" s="22" t="s">
        <v>36</v>
      </c>
    </row>
    <row r="4" spans="2:11" ht="14.4" thickBot="1" x14ac:dyDescent="0.3">
      <c r="B4" s="23" t="s">
        <v>17</v>
      </c>
      <c r="C4" s="24">
        <v>1647</v>
      </c>
      <c r="D4" s="25">
        <f>C4/($C4+$F4+$J4)</f>
        <v>0.45209991765028823</v>
      </c>
      <c r="E4" s="23" t="s">
        <v>18</v>
      </c>
      <c r="F4" s="24">
        <v>1448</v>
      </c>
      <c r="G4" s="25">
        <f>F4/($C4+$F4+$J4)</f>
        <v>0.39747460883886904</v>
      </c>
      <c r="H4" s="28">
        <f>C4-F4</f>
        <v>199</v>
      </c>
      <c r="I4" s="19">
        <f>D4-G4</f>
        <v>5.4625308811419193E-2</v>
      </c>
      <c r="J4" s="18">
        <v>548</v>
      </c>
      <c r="K4" s="19">
        <f>J4/($C4+$F4+$J4)</f>
        <v>0.15042547351084271</v>
      </c>
    </row>
    <row r="5" spans="2:11" ht="14.4" thickBot="1" x14ac:dyDescent="0.3"/>
    <row r="6" spans="2:11" ht="14.4" thickBot="1" x14ac:dyDescent="0.3">
      <c r="B6" s="84" t="s">
        <v>71</v>
      </c>
      <c r="C6" s="85"/>
      <c r="D6" s="85"/>
      <c r="E6" s="85"/>
      <c r="F6" s="85"/>
      <c r="G6" s="85"/>
      <c r="H6" s="85"/>
      <c r="I6" s="85"/>
      <c r="J6" s="85"/>
      <c r="K6" s="86"/>
    </row>
    <row r="7" spans="2:11" x14ac:dyDescent="0.25">
      <c r="B7" s="20" t="s">
        <v>37</v>
      </c>
      <c r="C7" s="21" t="s">
        <v>35</v>
      </c>
      <c r="D7" s="22" t="s">
        <v>36</v>
      </c>
      <c r="E7" s="20" t="s">
        <v>38</v>
      </c>
      <c r="F7" s="21" t="s">
        <v>35</v>
      </c>
      <c r="G7" s="22" t="s">
        <v>36</v>
      </c>
      <c r="H7" s="26" t="s">
        <v>40</v>
      </c>
      <c r="I7" s="22" t="s">
        <v>41</v>
      </c>
      <c r="J7" s="17" t="s">
        <v>23</v>
      </c>
      <c r="K7" s="22" t="s">
        <v>36</v>
      </c>
    </row>
    <row r="8" spans="2:11" ht="14.4" thickBot="1" x14ac:dyDescent="0.3">
      <c r="B8" s="23" t="s">
        <v>17</v>
      </c>
      <c r="C8" s="24">
        <v>2014</v>
      </c>
      <c r="D8" s="25">
        <f>C8/($C8+$F8+$J8)</f>
        <v>0.5</v>
      </c>
      <c r="E8" s="23" t="s">
        <v>19</v>
      </c>
      <c r="F8" s="24">
        <v>1229</v>
      </c>
      <c r="G8" s="25">
        <f>F8/($C8+$F8+$J8)</f>
        <v>0.30511420059582922</v>
      </c>
      <c r="H8" s="28">
        <f>C8-F8</f>
        <v>785</v>
      </c>
      <c r="I8" s="19">
        <f>D8-G8</f>
        <v>0.19488579940417078</v>
      </c>
      <c r="J8" s="18">
        <v>785</v>
      </c>
      <c r="K8" s="19">
        <f>J8/($C8+$F8+$J8)</f>
        <v>0.19488579940417081</v>
      </c>
    </row>
    <row r="9" spans="2:11" ht="14.4" thickBot="1" x14ac:dyDescent="0.3"/>
    <row r="10" spans="2:11" ht="14.4" thickBot="1" x14ac:dyDescent="0.3">
      <c r="B10" s="84" t="s">
        <v>78</v>
      </c>
      <c r="C10" s="85"/>
      <c r="D10" s="85"/>
      <c r="E10" s="85"/>
      <c r="F10" s="85"/>
      <c r="G10" s="85"/>
      <c r="H10" s="85"/>
      <c r="I10" s="85"/>
      <c r="J10" s="85"/>
      <c r="K10" s="86"/>
    </row>
    <row r="11" spans="2:11" x14ac:dyDescent="0.25">
      <c r="B11" s="20" t="s">
        <v>37</v>
      </c>
      <c r="C11" s="21" t="s">
        <v>35</v>
      </c>
      <c r="D11" s="22" t="s">
        <v>36</v>
      </c>
      <c r="E11" s="20" t="s">
        <v>38</v>
      </c>
      <c r="F11" s="21" t="s">
        <v>35</v>
      </c>
      <c r="G11" s="22" t="s">
        <v>36</v>
      </c>
      <c r="H11" s="26" t="s">
        <v>40</v>
      </c>
      <c r="I11" s="22" t="s">
        <v>41</v>
      </c>
      <c r="J11" s="17" t="s">
        <v>23</v>
      </c>
      <c r="K11" s="22" t="s">
        <v>36</v>
      </c>
    </row>
    <row r="12" spans="2:11" ht="14.4" thickBot="1" x14ac:dyDescent="0.3">
      <c r="B12" s="23" t="s">
        <v>17</v>
      </c>
      <c r="C12" s="24">
        <v>1128</v>
      </c>
      <c r="D12" s="25">
        <f>C12/($C12+$F12+$J12)</f>
        <v>0.46960865945045793</v>
      </c>
      <c r="E12" s="23" t="s">
        <v>18</v>
      </c>
      <c r="F12" s="24">
        <v>981</v>
      </c>
      <c r="G12" s="25">
        <f>F12/($C12+$F12+$J12)</f>
        <v>0.40840965861781847</v>
      </c>
      <c r="H12" s="28">
        <f>C12-F12</f>
        <v>147</v>
      </c>
      <c r="I12" s="19">
        <f>D12-G12</f>
        <v>6.1199000832639461E-2</v>
      </c>
      <c r="J12" s="18">
        <v>293</v>
      </c>
      <c r="K12" s="19">
        <f>J12/($C12+$F12+$J12)</f>
        <v>0.12198168193172357</v>
      </c>
    </row>
    <row r="13" spans="2:11" ht="14.4" thickBot="1" x14ac:dyDescent="0.3"/>
    <row r="14" spans="2:11" ht="14.4" thickBot="1" x14ac:dyDescent="0.3">
      <c r="B14" s="84" t="s">
        <v>87</v>
      </c>
      <c r="C14" s="85"/>
      <c r="D14" s="85"/>
      <c r="E14" s="85"/>
      <c r="F14" s="85"/>
      <c r="G14" s="85"/>
      <c r="H14" s="85"/>
      <c r="I14" s="85"/>
      <c r="J14" s="85"/>
      <c r="K14" s="86"/>
    </row>
    <row r="15" spans="2:11" x14ac:dyDescent="0.25">
      <c r="B15" s="20" t="s">
        <v>37</v>
      </c>
      <c r="C15" s="21" t="s">
        <v>35</v>
      </c>
      <c r="D15" s="22" t="s">
        <v>36</v>
      </c>
      <c r="E15" s="20" t="s">
        <v>38</v>
      </c>
      <c r="F15" s="21" t="s">
        <v>35</v>
      </c>
      <c r="G15" s="22" t="s">
        <v>36</v>
      </c>
      <c r="H15" s="26" t="s">
        <v>40</v>
      </c>
      <c r="I15" s="22" t="s">
        <v>41</v>
      </c>
      <c r="J15" s="17" t="s">
        <v>23</v>
      </c>
      <c r="K15" s="22" t="s">
        <v>36</v>
      </c>
    </row>
    <row r="16" spans="2:11" ht="14.4" thickBot="1" x14ac:dyDescent="0.3">
      <c r="B16" s="23" t="s">
        <v>17</v>
      </c>
      <c r="C16" s="24">
        <v>1670</v>
      </c>
      <c r="D16" s="25">
        <f>C16/($C16+$F16+$J16)</f>
        <v>0.43912700499605573</v>
      </c>
      <c r="E16" s="23" t="s">
        <v>18</v>
      </c>
      <c r="F16" s="24">
        <v>1513</v>
      </c>
      <c r="G16" s="25">
        <f>F16/($C16+$F16+$J16)</f>
        <v>0.39784380752037862</v>
      </c>
      <c r="H16" s="28">
        <f>C16-F16</f>
        <v>157</v>
      </c>
      <c r="I16" s="19">
        <f>D16-G16</f>
        <v>4.1283197475677103E-2</v>
      </c>
      <c r="J16" s="18">
        <v>620</v>
      </c>
      <c r="K16" s="19">
        <f>J16/($C16+$F16+$J16)</f>
        <v>0.1630291874835656</v>
      </c>
    </row>
    <row r="17" spans="2:11" ht="14.4" thickBot="1" x14ac:dyDescent="0.3"/>
    <row r="18" spans="2:11" ht="14.4" thickBot="1" x14ac:dyDescent="0.3">
      <c r="B18" s="84" t="s">
        <v>97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2:11" x14ac:dyDescent="0.25">
      <c r="B19" s="20" t="s">
        <v>37</v>
      </c>
      <c r="C19" s="21" t="s">
        <v>35</v>
      </c>
      <c r="D19" s="22" t="s">
        <v>36</v>
      </c>
      <c r="E19" s="20" t="s">
        <v>38</v>
      </c>
      <c r="F19" s="21" t="s">
        <v>35</v>
      </c>
      <c r="G19" s="22" t="s">
        <v>36</v>
      </c>
      <c r="H19" s="26" t="s">
        <v>40</v>
      </c>
      <c r="I19" s="22" t="s">
        <v>41</v>
      </c>
      <c r="J19" s="17" t="s">
        <v>23</v>
      </c>
      <c r="K19" s="22" t="s">
        <v>36</v>
      </c>
    </row>
    <row r="20" spans="2:11" ht="14.4" thickBot="1" x14ac:dyDescent="0.3">
      <c r="B20" s="23" t="s">
        <v>19</v>
      </c>
      <c r="C20" s="24">
        <v>1468</v>
      </c>
      <c r="D20" s="25">
        <f>C20/($C20+$F20+$J20)</f>
        <v>0.44283559577677223</v>
      </c>
      <c r="E20" s="23" t="s">
        <v>17</v>
      </c>
      <c r="F20" s="24">
        <v>1345</v>
      </c>
      <c r="G20" s="25">
        <f>F20/($C20+$F20+$J20)</f>
        <v>0.4057315233785822</v>
      </c>
      <c r="H20" s="28">
        <f>C20-F20</f>
        <v>123</v>
      </c>
      <c r="I20" s="19">
        <f>D20-G20</f>
        <v>3.7104072398190024E-2</v>
      </c>
      <c r="J20" s="18">
        <v>502</v>
      </c>
      <c r="K20" s="19">
        <f>J20/($C20+$F20+$J20)</f>
        <v>0.15143288084464554</v>
      </c>
    </row>
  </sheetData>
  <mergeCells count="5">
    <mergeCell ref="B2:K2"/>
    <mergeCell ref="B6:K6"/>
    <mergeCell ref="B10:K10"/>
    <mergeCell ref="B14:K14"/>
    <mergeCell ref="B18:K18"/>
  </mergeCells>
  <conditionalFormatting sqref="B4:D4">
    <cfRule type="expression" dxfId="180" priority="481">
      <formula>IF($B4="SNP",1,0)</formula>
    </cfRule>
    <cfRule type="expression" dxfId="179" priority="482">
      <formula>IF($B4="Lib Dem",1,0)</formula>
    </cfRule>
    <cfRule type="expression" dxfId="178" priority="483">
      <formula>IF($B4="Independent",1,0)</formula>
    </cfRule>
    <cfRule type="expression" dxfId="177" priority="484">
      <formula>IF($B4="Green",1,0)</formula>
    </cfRule>
    <cfRule type="expression" dxfId="176" priority="485">
      <formula>IF($B4="Conservative",1,0)</formula>
    </cfRule>
    <cfRule type="expression" dxfId="175" priority="486">
      <formula>IF($B4="Labour",1,0)</formula>
    </cfRule>
  </conditionalFormatting>
  <conditionalFormatting sqref="E4:G4">
    <cfRule type="expression" dxfId="174" priority="475">
      <formula>IF($E4="Conservative",1,0)</formula>
    </cfRule>
    <cfRule type="expression" dxfId="173" priority="476">
      <formula>IF($E4="Labour",1,0)</formula>
    </cfRule>
    <cfRule type="expression" dxfId="172" priority="477">
      <formula>IF($E4="Green",1,0)</formula>
    </cfRule>
    <cfRule type="expression" dxfId="171" priority="478">
      <formula>IF($E4="Independent",1,0)</formula>
    </cfRule>
    <cfRule type="expression" dxfId="170" priority="479">
      <formula>IF($E4="Lib Dem",1,0)</formula>
    </cfRule>
    <cfRule type="expression" dxfId="169" priority="480">
      <formula>IF($E4="SNP",1,0)</formula>
    </cfRule>
  </conditionalFormatting>
  <conditionalFormatting sqref="B8:D8">
    <cfRule type="expression" dxfId="168" priority="205">
      <formula>IF($B8="SNP",1,0)</formula>
    </cfRule>
    <cfRule type="expression" dxfId="167" priority="206">
      <formula>IF($B8="Lib Dem",1,0)</formula>
    </cfRule>
    <cfRule type="expression" dxfId="166" priority="207">
      <formula>IF($B8="Independent",1,0)</formula>
    </cfRule>
    <cfRule type="expression" dxfId="165" priority="208">
      <formula>IF($B8="Green",1,0)</formula>
    </cfRule>
    <cfRule type="expression" dxfId="164" priority="209">
      <formula>IF($B8="Conservative",1,0)</formula>
    </cfRule>
    <cfRule type="expression" dxfId="163" priority="210">
      <formula>IF($B8="Labour",1,0)</formula>
    </cfRule>
  </conditionalFormatting>
  <conditionalFormatting sqref="E8:G8">
    <cfRule type="expression" dxfId="162" priority="199">
      <formula>IF($E8="Conservative",1,0)</formula>
    </cfRule>
    <cfRule type="expression" dxfId="161" priority="200">
      <formula>IF($E8="Labour",1,0)</formula>
    </cfRule>
    <cfRule type="expression" dxfId="160" priority="201">
      <formula>IF($E8="Green",1,0)</formula>
    </cfRule>
    <cfRule type="expression" dxfId="159" priority="202">
      <formula>IF($E8="Independent",1,0)</formula>
    </cfRule>
    <cfRule type="expression" dxfId="158" priority="203">
      <formula>IF($E8="Lib Dem",1,0)</formula>
    </cfRule>
    <cfRule type="expression" dxfId="157" priority="204">
      <formula>IF($E8="SNP",1,0)</formula>
    </cfRule>
  </conditionalFormatting>
  <conditionalFormatting sqref="B12:D12">
    <cfRule type="expression" dxfId="156" priority="193">
      <formula>IF($B12="SNP",1,0)</formula>
    </cfRule>
    <cfRule type="expression" dxfId="155" priority="194">
      <formula>IF($B12="Lib Dem",1,0)</formula>
    </cfRule>
    <cfRule type="expression" dxfId="154" priority="195">
      <formula>IF($B12="Independent",1,0)</formula>
    </cfRule>
    <cfRule type="expression" dxfId="153" priority="196">
      <formula>IF($B12="Green",1,0)</formula>
    </cfRule>
    <cfRule type="expression" dxfId="152" priority="197">
      <formula>IF($B12="Conservative",1,0)</formula>
    </cfRule>
    <cfRule type="expression" dxfId="151" priority="198">
      <formula>IF($B12="Labour",1,0)</formula>
    </cfRule>
  </conditionalFormatting>
  <conditionalFormatting sqref="E12:G12">
    <cfRule type="expression" dxfId="150" priority="187">
      <formula>IF($E12="Conservative",1,0)</formula>
    </cfRule>
    <cfRule type="expression" dxfId="149" priority="188">
      <formula>IF($E12="Labour",1,0)</formula>
    </cfRule>
    <cfRule type="expression" dxfId="148" priority="189">
      <formula>IF($E12="Green",1,0)</formula>
    </cfRule>
    <cfRule type="expression" dxfId="147" priority="190">
      <formula>IF($E12="Independent",1,0)</formula>
    </cfRule>
    <cfRule type="expression" dxfId="146" priority="191">
      <formula>IF($E12="Lib Dem",1,0)</formula>
    </cfRule>
    <cfRule type="expression" dxfId="145" priority="192">
      <formula>IF($E12="SNP",1,0)</formula>
    </cfRule>
  </conditionalFormatting>
  <conditionalFormatting sqref="B16:D16">
    <cfRule type="expression" dxfId="144" priority="181">
      <formula>IF($B16="SNP",1,0)</formula>
    </cfRule>
    <cfRule type="expression" dxfId="143" priority="182">
      <formula>IF($B16="Lib Dem",1,0)</formula>
    </cfRule>
    <cfRule type="expression" dxfId="142" priority="183">
      <formula>IF($B16="Independent",1,0)</formula>
    </cfRule>
    <cfRule type="expression" dxfId="141" priority="184">
      <formula>IF($B16="Green",1,0)</formula>
    </cfRule>
    <cfRule type="expression" dxfId="140" priority="185">
      <formula>IF($B16="Conservative",1,0)</formula>
    </cfRule>
    <cfRule type="expression" dxfId="139" priority="186">
      <formula>IF($B16="Labour",1,0)</formula>
    </cfRule>
  </conditionalFormatting>
  <conditionalFormatting sqref="E16:G16">
    <cfRule type="expression" dxfId="138" priority="175">
      <formula>IF($E16="Conservative",1,0)</formula>
    </cfRule>
    <cfRule type="expression" dxfId="137" priority="176">
      <formula>IF($E16="Labour",1,0)</formula>
    </cfRule>
    <cfRule type="expression" dxfId="136" priority="177">
      <formula>IF($E16="Green",1,0)</formula>
    </cfRule>
    <cfRule type="expression" dxfId="135" priority="178">
      <formula>IF($E16="Independent",1,0)</formula>
    </cfRule>
    <cfRule type="expression" dxfId="134" priority="179">
      <formula>IF($E16="Lib Dem",1,0)</formula>
    </cfRule>
    <cfRule type="expression" dxfId="133" priority="180">
      <formula>IF($E16="SNP",1,0)</formula>
    </cfRule>
  </conditionalFormatting>
  <conditionalFormatting sqref="B20:D20">
    <cfRule type="expression" dxfId="132" priority="169">
      <formula>IF($B20="SNP",1,0)</formula>
    </cfRule>
    <cfRule type="expression" dxfId="131" priority="170">
      <formula>IF($B20="Lib Dem",1,0)</formula>
    </cfRule>
    <cfRule type="expression" dxfId="130" priority="171">
      <formula>IF($B20="Independent",1,0)</formula>
    </cfRule>
    <cfRule type="expression" dxfId="129" priority="172">
      <formula>IF($B20="Green",1,0)</formula>
    </cfRule>
    <cfRule type="expression" dxfId="128" priority="173">
      <formula>IF($B20="Conservative",1,0)</formula>
    </cfRule>
    <cfRule type="expression" dxfId="127" priority="174">
      <formula>IF($B20="Labour",1,0)</formula>
    </cfRule>
  </conditionalFormatting>
  <conditionalFormatting sqref="E20:G20">
    <cfRule type="expression" dxfId="126" priority="163">
      <formula>IF($E20="Conservative",1,0)</formula>
    </cfRule>
    <cfRule type="expression" dxfId="125" priority="164">
      <formula>IF($E20="Labour",1,0)</formula>
    </cfRule>
    <cfRule type="expression" dxfId="124" priority="165">
      <formula>IF($E20="Green",1,0)</formula>
    </cfRule>
    <cfRule type="expression" dxfId="123" priority="166">
      <formula>IF($E20="Independent",1,0)</formula>
    </cfRule>
    <cfRule type="expression" dxfId="122" priority="167">
      <formula>IF($E20="Lib Dem",1,0)</formula>
    </cfRule>
    <cfRule type="expression" dxfId="121" priority="168">
      <formula>IF($E20="SNP",1,0)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60"/>
  <sheetViews>
    <sheetView topLeftCell="A13" zoomScale="70" zoomScaleNormal="70" workbookViewId="0">
      <selection activeCell="P38" sqref="P38:AC38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93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/>
    </row>
    <row r="3" spans="2:29" ht="18" thickBot="1" x14ac:dyDescent="0.35">
      <c r="B3" s="87" t="s">
        <v>42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87" t="s">
        <v>43</v>
      </c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9"/>
    </row>
    <row r="4" spans="2:29" ht="16.2" thickBot="1" x14ac:dyDescent="0.35">
      <c r="B4" s="45" t="s">
        <v>44</v>
      </c>
      <c r="C4" s="41" t="s">
        <v>17</v>
      </c>
      <c r="D4" s="41" t="s">
        <v>18</v>
      </c>
      <c r="E4" s="41" t="s">
        <v>19</v>
      </c>
      <c r="F4" s="41" t="s">
        <v>22</v>
      </c>
      <c r="G4" s="41" t="s">
        <v>21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29" t="s">
        <v>39</v>
      </c>
      <c r="P4" s="40" t="s">
        <v>44</v>
      </c>
      <c r="Q4" s="41" t="str">
        <f>C4</f>
        <v>SNP</v>
      </c>
      <c r="R4" s="41" t="str">
        <f t="shared" ref="R4:AB4" si="0">D4</f>
        <v>Labour</v>
      </c>
      <c r="S4" s="41" t="str">
        <f t="shared" si="0"/>
        <v>Conservative</v>
      </c>
      <c r="T4" s="41" t="str">
        <f t="shared" si="0"/>
        <v>Green</v>
      </c>
      <c r="U4" s="41" t="str">
        <f t="shared" si="0"/>
        <v>Lib Dem</v>
      </c>
      <c r="V4" s="41">
        <f t="shared" si="0"/>
        <v>0</v>
      </c>
      <c r="W4" s="41">
        <f t="shared" si="0"/>
        <v>0</v>
      </c>
      <c r="X4" s="41">
        <f t="shared" si="0"/>
        <v>0</v>
      </c>
      <c r="Y4" s="41">
        <f t="shared" si="0"/>
        <v>0</v>
      </c>
      <c r="Z4" s="41">
        <f t="shared" si="0"/>
        <v>0</v>
      </c>
      <c r="AA4" s="41">
        <f t="shared" si="0"/>
        <v>0</v>
      </c>
      <c r="AB4" s="41">
        <f t="shared" si="0"/>
        <v>0</v>
      </c>
      <c r="AC4" s="42" t="s">
        <v>39</v>
      </c>
    </row>
    <row r="5" spans="2:29" ht="15.6" x14ac:dyDescent="0.3">
      <c r="B5" s="30" t="s">
        <v>45</v>
      </c>
      <c r="C5" s="31">
        <v>1590</v>
      </c>
      <c r="D5" s="31">
        <v>977</v>
      </c>
      <c r="E5" s="31">
        <v>830</v>
      </c>
      <c r="F5" s="31">
        <v>147</v>
      </c>
      <c r="G5" s="31">
        <v>99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>SUM(C5:N5)</f>
        <v>3643</v>
      </c>
      <c r="P5" s="37" t="str">
        <f>B5</f>
        <v>Whole Ward</v>
      </c>
      <c r="Q5" s="43">
        <f t="shared" ref="Q5:Q10" si="1">IF(C5&gt;0,C5/O5,0)</f>
        <v>0.43645347241284654</v>
      </c>
      <c r="R5" s="43">
        <f t="shared" ref="R5:R10" si="2">IF(D5&gt;0,D5/O5,0)</f>
        <v>0.26818556135053528</v>
      </c>
      <c r="S5" s="43">
        <f t="shared" ref="S5:S10" si="3">IF(E5&gt;0,E5/O5,0)</f>
        <v>0.22783420258029097</v>
      </c>
      <c r="T5" s="43">
        <f t="shared" ref="T5:T10" si="4">IF(F5&gt;0,F5/O5,0)</f>
        <v>4.0351358770244303E-2</v>
      </c>
      <c r="U5" s="43">
        <f t="shared" ref="U5:U10" si="5">IF(G5&gt;0,G5/O5,0)</f>
        <v>2.7175404886082898E-2</v>
      </c>
      <c r="V5" s="43">
        <f t="shared" ref="V5:V10" si="6">IF(H5&gt;0,H5/O5,0)</f>
        <v>0</v>
      </c>
      <c r="W5" s="43">
        <f t="shared" ref="W5:W10" si="7">IF(I5&gt;0,I5/O5,0)</f>
        <v>0</v>
      </c>
      <c r="X5" s="43">
        <f t="shared" ref="X5:X10" si="8">IF(J5&gt;0,J5/O5,0)</f>
        <v>0</v>
      </c>
      <c r="Y5" s="43">
        <f t="shared" ref="Y5:Y10" si="9">IF(K5&gt;0,K5/O5,0)</f>
        <v>0</v>
      </c>
      <c r="Z5" s="43">
        <f t="shared" ref="Z5:Z10" si="10">IF(L5&gt;0,L5/O5,0)</f>
        <v>0</v>
      </c>
      <c r="AA5" s="43">
        <f t="shared" ref="AA5:AA10" si="11">IF(M5&gt;0,M5/O5,0)</f>
        <v>0</v>
      </c>
      <c r="AB5" s="43">
        <f t="shared" ref="AB5:AB10" si="12">IF(N5&gt;0,N5/O5,0)</f>
        <v>0</v>
      </c>
      <c r="AC5" s="44">
        <f>SUM(Q5:AB5)</f>
        <v>1</v>
      </c>
    </row>
    <row r="6" spans="2:29" ht="15.6" x14ac:dyDescent="0.3">
      <c r="B6" s="33" t="s">
        <v>46</v>
      </c>
      <c r="C6" s="34">
        <v>1109</v>
      </c>
      <c r="D6" s="34">
        <v>668</v>
      </c>
      <c r="E6" s="34">
        <v>464</v>
      </c>
      <c r="F6" s="34">
        <v>90</v>
      </c>
      <c r="G6" s="34">
        <v>59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5">
        <f>SUM(C6:N6)</f>
        <v>2390</v>
      </c>
      <c r="P6" s="33" t="str">
        <f t="shared" ref="P6:P10" si="13">B6</f>
        <v>In Person Total</v>
      </c>
      <c r="Q6" s="36">
        <f t="shared" si="1"/>
        <v>0.46401673640167362</v>
      </c>
      <c r="R6" s="36">
        <f t="shared" si="2"/>
        <v>0.27949790794979079</v>
      </c>
      <c r="S6" s="36">
        <f t="shared" si="3"/>
        <v>0.19414225941422594</v>
      </c>
      <c r="T6" s="36">
        <f t="shared" si="4"/>
        <v>3.7656903765690378E-2</v>
      </c>
      <c r="U6" s="36">
        <f t="shared" si="5"/>
        <v>2.4686192468619247E-2</v>
      </c>
      <c r="V6" s="36">
        <f t="shared" si="6"/>
        <v>0</v>
      </c>
      <c r="W6" s="36">
        <f t="shared" si="7"/>
        <v>0</v>
      </c>
      <c r="X6" s="36">
        <f t="shared" si="8"/>
        <v>0</v>
      </c>
      <c r="Y6" s="36">
        <f t="shared" si="9"/>
        <v>0</v>
      </c>
      <c r="Z6" s="36">
        <f t="shared" si="10"/>
        <v>0</v>
      </c>
      <c r="AA6" s="36">
        <f t="shared" si="11"/>
        <v>0</v>
      </c>
      <c r="AB6" s="36">
        <f t="shared" si="12"/>
        <v>0</v>
      </c>
      <c r="AC6" s="39">
        <f t="shared" ref="AC6:AC10" si="14">SUM(Q6:AB6)</f>
        <v>1</v>
      </c>
    </row>
    <row r="7" spans="2:29" ht="15.6" x14ac:dyDescent="0.3">
      <c r="B7" s="37" t="s">
        <v>47</v>
      </c>
      <c r="C7" s="34">
        <v>481</v>
      </c>
      <c r="D7" s="34">
        <v>309</v>
      </c>
      <c r="E7" s="34">
        <v>366</v>
      </c>
      <c r="F7" s="34">
        <v>57</v>
      </c>
      <c r="G7" s="34">
        <v>40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f t="shared" ref="O7:O10" si="15">SUM(C7:N7)</f>
        <v>1253</v>
      </c>
      <c r="P7" s="33" t="str">
        <f t="shared" si="13"/>
        <v>Postal Total</v>
      </c>
      <c r="Q7" s="36">
        <f t="shared" si="1"/>
        <v>0.383878691141261</v>
      </c>
      <c r="R7" s="36">
        <f t="shared" si="2"/>
        <v>0.24660814046288906</v>
      </c>
      <c r="S7" s="36">
        <f t="shared" si="3"/>
        <v>0.29209896249002393</v>
      </c>
      <c r="T7" s="36">
        <f t="shared" si="4"/>
        <v>4.5490822027134878E-2</v>
      </c>
      <c r="U7" s="36">
        <f t="shared" si="5"/>
        <v>3.192338387869114E-2</v>
      </c>
      <c r="V7" s="36">
        <f t="shared" si="6"/>
        <v>0</v>
      </c>
      <c r="W7" s="36">
        <f t="shared" si="7"/>
        <v>0</v>
      </c>
      <c r="X7" s="36">
        <f t="shared" si="8"/>
        <v>0</v>
      </c>
      <c r="Y7" s="36">
        <f t="shared" si="9"/>
        <v>0</v>
      </c>
      <c r="Z7" s="36">
        <f t="shared" si="10"/>
        <v>0</v>
      </c>
      <c r="AA7" s="36">
        <f t="shared" si="11"/>
        <v>0</v>
      </c>
      <c r="AB7" s="36">
        <f t="shared" si="12"/>
        <v>0</v>
      </c>
      <c r="AC7" s="39">
        <f t="shared" si="14"/>
        <v>0.99999999999999989</v>
      </c>
    </row>
    <row r="8" spans="2:29" ht="15.6" x14ac:dyDescent="0.3">
      <c r="B8" s="38" t="s">
        <v>60</v>
      </c>
      <c r="C8" s="34">
        <v>453</v>
      </c>
      <c r="D8" s="34">
        <v>256</v>
      </c>
      <c r="E8" s="34">
        <v>301</v>
      </c>
      <c r="F8" s="34">
        <v>57</v>
      </c>
      <c r="G8" s="34">
        <v>35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5">
        <f t="shared" si="15"/>
        <v>1102</v>
      </c>
      <c r="P8" s="33" t="str">
        <f t="shared" si="13"/>
        <v>OC105</v>
      </c>
      <c r="Q8" s="36">
        <f t="shared" si="1"/>
        <v>0.41107078039927403</v>
      </c>
      <c r="R8" s="36">
        <f t="shared" si="2"/>
        <v>0.23230490018148819</v>
      </c>
      <c r="S8" s="36">
        <f t="shared" si="3"/>
        <v>0.27313974591651541</v>
      </c>
      <c r="T8" s="36">
        <f t="shared" si="4"/>
        <v>5.1724137931034482E-2</v>
      </c>
      <c r="U8" s="36">
        <f t="shared" si="5"/>
        <v>3.1760435571687839E-2</v>
      </c>
      <c r="V8" s="36">
        <f t="shared" si="6"/>
        <v>0</v>
      </c>
      <c r="W8" s="36">
        <f t="shared" si="7"/>
        <v>0</v>
      </c>
      <c r="X8" s="36">
        <f t="shared" si="8"/>
        <v>0</v>
      </c>
      <c r="Y8" s="36">
        <f t="shared" si="9"/>
        <v>0</v>
      </c>
      <c r="Z8" s="36">
        <f t="shared" si="10"/>
        <v>0</v>
      </c>
      <c r="AA8" s="36">
        <f t="shared" si="11"/>
        <v>0</v>
      </c>
      <c r="AB8" s="36">
        <f t="shared" si="12"/>
        <v>0</v>
      </c>
      <c r="AC8" s="39">
        <f t="shared" si="14"/>
        <v>1</v>
      </c>
    </row>
    <row r="9" spans="2:29" ht="15.6" x14ac:dyDescent="0.3">
      <c r="B9" s="38" t="s">
        <v>61</v>
      </c>
      <c r="C9" s="34">
        <v>500</v>
      </c>
      <c r="D9" s="34">
        <v>271</v>
      </c>
      <c r="E9" s="34">
        <v>295</v>
      </c>
      <c r="F9" s="34">
        <v>41</v>
      </c>
      <c r="G9" s="34">
        <v>23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f t="shared" si="15"/>
        <v>1130</v>
      </c>
      <c r="P9" s="33" t="str">
        <f t="shared" si="13"/>
        <v>OC110^</v>
      </c>
      <c r="Q9" s="36">
        <f t="shared" si="1"/>
        <v>0.44247787610619471</v>
      </c>
      <c r="R9" s="36">
        <f t="shared" si="2"/>
        <v>0.23982300884955751</v>
      </c>
      <c r="S9" s="36">
        <f t="shared" si="3"/>
        <v>0.26106194690265488</v>
      </c>
      <c r="T9" s="36">
        <f t="shared" si="4"/>
        <v>3.6283185840707964E-2</v>
      </c>
      <c r="U9" s="36">
        <f t="shared" si="5"/>
        <v>2.0353982300884955E-2</v>
      </c>
      <c r="V9" s="36">
        <f t="shared" si="6"/>
        <v>0</v>
      </c>
      <c r="W9" s="36">
        <f t="shared" si="7"/>
        <v>0</v>
      </c>
      <c r="X9" s="36">
        <f t="shared" si="8"/>
        <v>0</v>
      </c>
      <c r="Y9" s="36">
        <f t="shared" si="9"/>
        <v>0</v>
      </c>
      <c r="Z9" s="36">
        <f t="shared" si="10"/>
        <v>0</v>
      </c>
      <c r="AA9" s="36">
        <f t="shared" si="11"/>
        <v>0</v>
      </c>
      <c r="AB9" s="36">
        <f t="shared" si="12"/>
        <v>0</v>
      </c>
      <c r="AC9" s="39">
        <f t="shared" si="14"/>
        <v>1</v>
      </c>
    </row>
    <row r="10" spans="2:29" ht="16.2" thickBot="1" x14ac:dyDescent="0.35">
      <c r="B10" s="38" t="s">
        <v>62</v>
      </c>
      <c r="C10" s="34">
        <v>637</v>
      </c>
      <c r="D10" s="34">
        <v>450</v>
      </c>
      <c r="E10" s="34">
        <v>234</v>
      </c>
      <c r="F10" s="34">
        <v>49</v>
      </c>
      <c r="G10" s="34">
        <v>40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f t="shared" si="15"/>
        <v>1410</v>
      </c>
      <c r="P10" s="33" t="str">
        <f t="shared" si="13"/>
        <v>OC120^</v>
      </c>
      <c r="Q10" s="36">
        <f t="shared" si="1"/>
        <v>0.45177304964539006</v>
      </c>
      <c r="R10" s="36">
        <f t="shared" si="2"/>
        <v>0.31914893617021278</v>
      </c>
      <c r="S10" s="36">
        <f t="shared" si="3"/>
        <v>0.16595744680851063</v>
      </c>
      <c r="T10" s="36">
        <f t="shared" si="4"/>
        <v>3.4751773049645392E-2</v>
      </c>
      <c r="U10" s="36">
        <f t="shared" si="5"/>
        <v>2.8368794326241134E-2</v>
      </c>
      <c r="V10" s="36">
        <f t="shared" si="6"/>
        <v>0</v>
      </c>
      <c r="W10" s="36">
        <f t="shared" si="7"/>
        <v>0</v>
      </c>
      <c r="X10" s="36">
        <f t="shared" si="8"/>
        <v>0</v>
      </c>
      <c r="Y10" s="36">
        <f t="shared" si="9"/>
        <v>0</v>
      </c>
      <c r="Z10" s="36">
        <f t="shared" si="10"/>
        <v>0</v>
      </c>
      <c r="AA10" s="36">
        <f t="shared" si="11"/>
        <v>0</v>
      </c>
      <c r="AB10" s="36">
        <f t="shared" si="12"/>
        <v>0</v>
      </c>
      <c r="AC10" s="39">
        <f t="shared" si="14"/>
        <v>1</v>
      </c>
    </row>
    <row r="11" spans="2:29" ht="16.2" thickBot="1" x14ac:dyDescent="0.35">
      <c r="B11" s="90" t="s">
        <v>48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</row>
    <row r="12" spans="2:29" ht="14.4" thickBot="1" x14ac:dyDescent="0.3"/>
    <row r="13" spans="2:29" ht="18" thickBot="1" x14ac:dyDescent="0.35">
      <c r="B13" s="93" t="s">
        <v>71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</row>
    <row r="14" spans="2:29" ht="18" thickBot="1" x14ac:dyDescent="0.35">
      <c r="B14" s="87" t="s">
        <v>42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</row>
    <row r="15" spans="2:29" ht="16.2" thickBot="1" x14ac:dyDescent="0.35">
      <c r="B15" s="45" t="s">
        <v>44</v>
      </c>
      <c r="C15" s="41" t="s">
        <v>17</v>
      </c>
      <c r="D15" s="41" t="s">
        <v>19</v>
      </c>
      <c r="E15" s="41" t="s">
        <v>18</v>
      </c>
      <c r="F15" s="41" t="s">
        <v>20</v>
      </c>
      <c r="G15" s="41" t="s">
        <v>22</v>
      </c>
      <c r="H15" s="41" t="s">
        <v>21</v>
      </c>
      <c r="I15" s="41" t="s">
        <v>51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29" t="s">
        <v>39</v>
      </c>
      <c r="P15" s="40" t="s">
        <v>44</v>
      </c>
      <c r="Q15" s="41" t="str">
        <f>C15</f>
        <v>SNP</v>
      </c>
      <c r="R15" s="41" t="str">
        <f t="shared" ref="R15:AB15" si="16">D15</f>
        <v>Conservative</v>
      </c>
      <c r="S15" s="41" t="str">
        <f t="shared" si="16"/>
        <v>Labour</v>
      </c>
      <c r="T15" s="41" t="str">
        <f t="shared" si="16"/>
        <v>Independent</v>
      </c>
      <c r="U15" s="41" t="str">
        <f t="shared" si="16"/>
        <v>Green</v>
      </c>
      <c r="V15" s="41" t="str">
        <f t="shared" si="16"/>
        <v>Lib Dem</v>
      </c>
      <c r="W15" s="41" t="str">
        <f t="shared" si="16"/>
        <v>Alba</v>
      </c>
      <c r="X15" s="41">
        <f t="shared" si="16"/>
        <v>0</v>
      </c>
      <c r="Y15" s="41">
        <f t="shared" si="16"/>
        <v>0</v>
      </c>
      <c r="Z15" s="41">
        <f t="shared" si="16"/>
        <v>0</v>
      </c>
      <c r="AA15" s="41">
        <f t="shared" si="16"/>
        <v>0</v>
      </c>
      <c r="AB15" s="41">
        <f t="shared" si="16"/>
        <v>0</v>
      </c>
      <c r="AC15" s="42" t="s">
        <v>39</v>
      </c>
    </row>
    <row r="16" spans="2:29" ht="15.6" x14ac:dyDescent="0.3">
      <c r="B16" s="30" t="s">
        <v>45</v>
      </c>
      <c r="C16" s="31">
        <v>1667</v>
      </c>
      <c r="D16" s="31">
        <v>884</v>
      </c>
      <c r="E16" s="31">
        <v>754</v>
      </c>
      <c r="F16" s="31">
        <v>280</v>
      </c>
      <c r="G16" s="31">
        <v>231</v>
      </c>
      <c r="H16" s="31">
        <v>128</v>
      </c>
      <c r="I16" s="31">
        <v>84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f>SUM(C16:N16)</f>
        <v>4028</v>
      </c>
      <c r="P16" s="37" t="str">
        <f>B16</f>
        <v>Whole Ward</v>
      </c>
      <c r="Q16" s="43">
        <f t="shared" ref="Q16:Q22" si="17">IF(C16&gt;0,C16/O16,0)</f>
        <v>0.41385302879841113</v>
      </c>
      <c r="R16" s="43">
        <f t="shared" ref="R16:R22" si="18">IF(D16&gt;0,D16/O16,0)</f>
        <v>0.21946375372393248</v>
      </c>
      <c r="S16" s="43">
        <f t="shared" ref="S16:S22" si="19">IF(E16&gt;0,E16/O16,0)</f>
        <v>0.1871896722939424</v>
      </c>
      <c r="T16" s="43">
        <f t="shared" ref="T16:T22" si="20">IF(F16&gt;0,F16/O16,0)</f>
        <v>6.9513406156901686E-2</v>
      </c>
      <c r="U16" s="43">
        <f t="shared" ref="U16:U22" si="21">IF(G16&gt;0,G16/O16,0)</f>
        <v>5.7348560079443896E-2</v>
      </c>
      <c r="V16" s="43">
        <f t="shared" ref="V16:V22" si="22">IF(H16&gt;0,H16/O16,0)</f>
        <v>3.1777557100297914E-2</v>
      </c>
      <c r="W16" s="43">
        <f t="shared" ref="W16:W22" si="23">IF(I16&gt;0,I16/O16,0)</f>
        <v>2.0854021847070508E-2</v>
      </c>
      <c r="X16" s="43">
        <f t="shared" ref="X16:X22" si="24">IF(J16&gt;0,J16/O16,0)</f>
        <v>0</v>
      </c>
      <c r="Y16" s="43">
        <f t="shared" ref="Y16:Y22" si="25">IF(K16&gt;0,K16/O16,0)</f>
        <v>0</v>
      </c>
      <c r="Z16" s="43">
        <f t="shared" ref="Z16:Z22" si="26">IF(L16&gt;0,L16/O16,0)</f>
        <v>0</v>
      </c>
      <c r="AA16" s="43">
        <f t="shared" ref="AA16:AA22" si="27">IF(M16&gt;0,M16/O16,0)</f>
        <v>0</v>
      </c>
      <c r="AB16" s="43">
        <f t="shared" ref="AB16:AB22" si="28">IF(N16&gt;0,N16/O16,0)</f>
        <v>0</v>
      </c>
      <c r="AC16" s="44">
        <f>SUM(Q16:AB16)</f>
        <v>1</v>
      </c>
    </row>
    <row r="17" spans="2:29" ht="15.6" x14ac:dyDescent="0.3">
      <c r="B17" s="33" t="s">
        <v>46</v>
      </c>
      <c r="C17" s="34">
        <v>1087</v>
      </c>
      <c r="D17" s="34">
        <v>512</v>
      </c>
      <c r="E17" s="34">
        <v>509</v>
      </c>
      <c r="F17" s="34">
        <v>166</v>
      </c>
      <c r="G17" s="34">
        <v>163</v>
      </c>
      <c r="H17" s="34">
        <v>82</v>
      </c>
      <c r="I17" s="34">
        <v>59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f>SUM(C17:N17)</f>
        <v>2578</v>
      </c>
      <c r="P17" s="33" t="str">
        <f t="shared" ref="P17:P22" si="29">B17</f>
        <v>In Person Total</v>
      </c>
      <c r="Q17" s="36">
        <f t="shared" si="17"/>
        <v>0.421644685802948</v>
      </c>
      <c r="R17" s="36">
        <f t="shared" si="18"/>
        <v>0.19860356865787432</v>
      </c>
      <c r="S17" s="36">
        <f t="shared" si="19"/>
        <v>0.19743987587276959</v>
      </c>
      <c r="T17" s="36">
        <f t="shared" si="20"/>
        <v>6.4391000775795196E-2</v>
      </c>
      <c r="U17" s="36">
        <f t="shared" si="21"/>
        <v>6.3227307990690457E-2</v>
      </c>
      <c r="V17" s="36">
        <f t="shared" si="22"/>
        <v>3.1807602792862683E-2</v>
      </c>
      <c r="W17" s="36">
        <f t="shared" si="23"/>
        <v>2.2885958107059737E-2</v>
      </c>
      <c r="X17" s="36">
        <f t="shared" si="24"/>
        <v>0</v>
      </c>
      <c r="Y17" s="36">
        <f t="shared" si="25"/>
        <v>0</v>
      </c>
      <c r="Z17" s="36">
        <f t="shared" si="26"/>
        <v>0</v>
      </c>
      <c r="AA17" s="36">
        <f t="shared" si="27"/>
        <v>0</v>
      </c>
      <c r="AB17" s="36">
        <f t="shared" si="28"/>
        <v>0</v>
      </c>
      <c r="AC17" s="39">
        <f t="shared" ref="AC17:AC22" si="30">SUM(Q17:AB17)</f>
        <v>0.99999999999999989</v>
      </c>
    </row>
    <row r="18" spans="2:29" ht="15.6" x14ac:dyDescent="0.3">
      <c r="B18" s="37" t="s">
        <v>47</v>
      </c>
      <c r="C18" s="34">
        <v>580</v>
      </c>
      <c r="D18" s="34">
        <v>372</v>
      </c>
      <c r="E18" s="34">
        <v>245</v>
      </c>
      <c r="F18" s="34">
        <v>114</v>
      </c>
      <c r="G18" s="34">
        <v>68</v>
      </c>
      <c r="H18" s="34">
        <v>46</v>
      </c>
      <c r="I18" s="34">
        <v>25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5">
        <f t="shared" ref="O18:O22" si="31">SUM(C18:N18)</f>
        <v>1450</v>
      </c>
      <c r="P18" s="33" t="str">
        <f t="shared" si="29"/>
        <v>Postal Total</v>
      </c>
      <c r="Q18" s="36">
        <f t="shared" si="17"/>
        <v>0.4</v>
      </c>
      <c r="R18" s="36">
        <f t="shared" si="18"/>
        <v>0.25655172413793104</v>
      </c>
      <c r="S18" s="36">
        <f t="shared" si="19"/>
        <v>0.16896551724137931</v>
      </c>
      <c r="T18" s="36">
        <f t="shared" si="20"/>
        <v>7.862068965517241E-2</v>
      </c>
      <c r="U18" s="36">
        <f t="shared" si="21"/>
        <v>4.6896551724137932E-2</v>
      </c>
      <c r="V18" s="36">
        <f t="shared" si="22"/>
        <v>3.1724137931034485E-2</v>
      </c>
      <c r="W18" s="36">
        <f t="shared" si="23"/>
        <v>1.7241379310344827E-2</v>
      </c>
      <c r="X18" s="36">
        <f t="shared" si="24"/>
        <v>0</v>
      </c>
      <c r="Y18" s="36">
        <f t="shared" si="25"/>
        <v>0</v>
      </c>
      <c r="Z18" s="36">
        <f t="shared" si="26"/>
        <v>0</v>
      </c>
      <c r="AA18" s="36">
        <f t="shared" si="27"/>
        <v>0</v>
      </c>
      <c r="AB18" s="36">
        <f t="shared" si="28"/>
        <v>0</v>
      </c>
      <c r="AC18" s="39">
        <f t="shared" si="30"/>
        <v>1</v>
      </c>
    </row>
    <row r="19" spans="2:29" ht="15.6" x14ac:dyDescent="0.3">
      <c r="B19" s="38" t="s">
        <v>103</v>
      </c>
      <c r="C19" s="34">
        <v>518</v>
      </c>
      <c r="D19" s="34">
        <v>275</v>
      </c>
      <c r="E19" s="34">
        <v>221</v>
      </c>
      <c r="F19" s="34">
        <v>34</v>
      </c>
      <c r="G19" s="34">
        <v>54</v>
      </c>
      <c r="H19" s="34">
        <v>34</v>
      </c>
      <c r="I19" s="34">
        <v>27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f t="shared" si="31"/>
        <v>1163</v>
      </c>
      <c r="P19" s="33" t="str">
        <f t="shared" si="29"/>
        <v>OC230</v>
      </c>
      <c r="Q19" s="36">
        <f t="shared" si="17"/>
        <v>0.4453998280309544</v>
      </c>
      <c r="R19" s="36">
        <f t="shared" si="18"/>
        <v>0.23645743766122099</v>
      </c>
      <c r="S19" s="36">
        <f t="shared" si="19"/>
        <v>0.19002579535683578</v>
      </c>
      <c r="T19" s="36">
        <f t="shared" si="20"/>
        <v>2.9234737747205503E-2</v>
      </c>
      <c r="U19" s="36">
        <f t="shared" si="21"/>
        <v>4.6431642304385214E-2</v>
      </c>
      <c r="V19" s="36">
        <f t="shared" si="22"/>
        <v>2.9234737747205503E-2</v>
      </c>
      <c r="W19" s="36">
        <f t="shared" si="23"/>
        <v>2.3215821152192607E-2</v>
      </c>
      <c r="X19" s="36">
        <f t="shared" si="24"/>
        <v>0</v>
      </c>
      <c r="Y19" s="36">
        <f t="shared" si="25"/>
        <v>0</v>
      </c>
      <c r="Z19" s="36">
        <f t="shared" si="26"/>
        <v>0</v>
      </c>
      <c r="AA19" s="36">
        <f t="shared" si="27"/>
        <v>0</v>
      </c>
      <c r="AB19" s="36">
        <f t="shared" si="28"/>
        <v>0</v>
      </c>
      <c r="AC19" s="39">
        <f t="shared" si="30"/>
        <v>1</v>
      </c>
    </row>
    <row r="20" spans="2:29" ht="15.6" x14ac:dyDescent="0.3">
      <c r="B20" s="38" t="s">
        <v>104</v>
      </c>
      <c r="C20" s="34">
        <v>270</v>
      </c>
      <c r="D20" s="34">
        <v>148</v>
      </c>
      <c r="E20" s="34">
        <v>166</v>
      </c>
      <c r="F20" s="34">
        <v>20</v>
      </c>
      <c r="G20" s="34">
        <v>44</v>
      </c>
      <c r="H20" s="34">
        <v>30</v>
      </c>
      <c r="I20" s="34">
        <v>7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f t="shared" si="31"/>
        <v>685</v>
      </c>
      <c r="P20" s="33" t="str">
        <f t="shared" si="29"/>
        <v>OC235</v>
      </c>
      <c r="Q20" s="36">
        <f t="shared" si="17"/>
        <v>0.39416058394160586</v>
      </c>
      <c r="R20" s="36">
        <f t="shared" si="18"/>
        <v>0.21605839416058395</v>
      </c>
      <c r="S20" s="36">
        <f t="shared" si="19"/>
        <v>0.24233576642335766</v>
      </c>
      <c r="T20" s="36">
        <f t="shared" si="20"/>
        <v>2.9197080291970802E-2</v>
      </c>
      <c r="U20" s="36">
        <f t="shared" si="21"/>
        <v>6.4233576642335768E-2</v>
      </c>
      <c r="V20" s="36">
        <f t="shared" si="22"/>
        <v>4.3795620437956206E-2</v>
      </c>
      <c r="W20" s="36">
        <f t="shared" si="23"/>
        <v>1.0218978102189781E-2</v>
      </c>
      <c r="X20" s="36">
        <f t="shared" si="24"/>
        <v>0</v>
      </c>
      <c r="Y20" s="36">
        <f t="shared" si="25"/>
        <v>0</v>
      </c>
      <c r="Z20" s="36">
        <f t="shared" si="26"/>
        <v>0</v>
      </c>
      <c r="AA20" s="36">
        <f t="shared" si="27"/>
        <v>0</v>
      </c>
      <c r="AB20" s="36">
        <f t="shared" si="28"/>
        <v>0</v>
      </c>
      <c r="AC20" s="39">
        <f t="shared" si="30"/>
        <v>1</v>
      </c>
    </row>
    <row r="21" spans="2:29" ht="15.6" x14ac:dyDescent="0.3">
      <c r="B21" s="38" t="s">
        <v>105</v>
      </c>
      <c r="C21" s="34">
        <v>742</v>
      </c>
      <c r="D21" s="34">
        <v>395</v>
      </c>
      <c r="E21" s="34">
        <v>313</v>
      </c>
      <c r="F21" s="34">
        <v>206</v>
      </c>
      <c r="G21" s="34">
        <v>112</v>
      </c>
      <c r="H21" s="34">
        <v>56</v>
      </c>
      <c r="I21" s="34">
        <v>43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f t="shared" si="31"/>
        <v>1867</v>
      </c>
      <c r="P21" s="33" t="str">
        <f t="shared" si="29"/>
        <v>OC240^</v>
      </c>
      <c r="Q21" s="36">
        <f t="shared" si="17"/>
        <v>0.39742903053026246</v>
      </c>
      <c r="R21" s="36">
        <f t="shared" si="18"/>
        <v>0.21156936261381895</v>
      </c>
      <c r="S21" s="36">
        <f t="shared" si="19"/>
        <v>0.1676486341724692</v>
      </c>
      <c r="T21" s="36">
        <f t="shared" si="20"/>
        <v>0.11033743974290305</v>
      </c>
      <c r="U21" s="36">
        <f t="shared" si="21"/>
        <v>5.9989287627209426E-2</v>
      </c>
      <c r="V21" s="36">
        <f t="shared" si="22"/>
        <v>2.9994643813604713E-2</v>
      </c>
      <c r="W21" s="36">
        <f t="shared" si="23"/>
        <v>2.3031601499732192E-2</v>
      </c>
      <c r="X21" s="36">
        <f t="shared" si="24"/>
        <v>0</v>
      </c>
      <c r="Y21" s="36">
        <f t="shared" si="25"/>
        <v>0</v>
      </c>
      <c r="Z21" s="36">
        <f t="shared" si="26"/>
        <v>0</v>
      </c>
      <c r="AA21" s="36">
        <f t="shared" si="27"/>
        <v>0</v>
      </c>
      <c r="AB21" s="36">
        <f t="shared" si="28"/>
        <v>0</v>
      </c>
      <c r="AC21" s="39">
        <f t="shared" si="30"/>
        <v>1.0000000000000002</v>
      </c>
    </row>
    <row r="22" spans="2:29" ht="16.2" thickBot="1" x14ac:dyDescent="0.35">
      <c r="B22" s="38" t="s">
        <v>106</v>
      </c>
      <c r="C22" s="34">
        <v>136</v>
      </c>
      <c r="D22" s="34">
        <v>66</v>
      </c>
      <c r="E22" s="34">
        <v>55</v>
      </c>
      <c r="F22" s="34">
        <v>20</v>
      </c>
      <c r="G22" s="34">
        <v>21</v>
      </c>
      <c r="H22" s="34">
        <v>8</v>
      </c>
      <c r="I22" s="34">
        <v>7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f t="shared" si="31"/>
        <v>313</v>
      </c>
      <c r="P22" s="33" t="str">
        <f t="shared" si="29"/>
        <v>OC245^</v>
      </c>
      <c r="Q22" s="36">
        <f t="shared" si="17"/>
        <v>0.43450479233226835</v>
      </c>
      <c r="R22" s="36">
        <f t="shared" si="18"/>
        <v>0.2108626198083067</v>
      </c>
      <c r="S22" s="36">
        <f t="shared" si="19"/>
        <v>0.1757188498402556</v>
      </c>
      <c r="T22" s="36">
        <f t="shared" si="20"/>
        <v>6.3897763578274758E-2</v>
      </c>
      <c r="U22" s="36">
        <f t="shared" si="21"/>
        <v>6.7092651757188496E-2</v>
      </c>
      <c r="V22" s="36">
        <f t="shared" si="22"/>
        <v>2.5559105431309903E-2</v>
      </c>
      <c r="W22" s="36">
        <f t="shared" si="23"/>
        <v>2.2364217252396165E-2</v>
      </c>
      <c r="X22" s="36">
        <f t="shared" si="24"/>
        <v>0</v>
      </c>
      <c r="Y22" s="36">
        <f t="shared" si="25"/>
        <v>0</v>
      </c>
      <c r="Z22" s="36">
        <f t="shared" si="26"/>
        <v>0</v>
      </c>
      <c r="AA22" s="36">
        <f t="shared" si="27"/>
        <v>0</v>
      </c>
      <c r="AB22" s="36">
        <f t="shared" si="28"/>
        <v>0</v>
      </c>
      <c r="AC22" s="39">
        <f t="shared" si="30"/>
        <v>0.99999999999999978</v>
      </c>
    </row>
    <row r="23" spans="2:29" ht="16.2" thickBot="1" x14ac:dyDescent="0.35">
      <c r="B23" s="90" t="s">
        <v>48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</row>
    <row r="24" spans="2:29" ht="14.4" thickBot="1" x14ac:dyDescent="0.3"/>
    <row r="25" spans="2:29" ht="18" thickBot="1" x14ac:dyDescent="0.35">
      <c r="B25" s="93" t="s">
        <v>78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</row>
    <row r="26" spans="2:29" ht="18" thickBot="1" x14ac:dyDescent="0.35">
      <c r="B26" s="87" t="s">
        <v>42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7" t="s">
        <v>43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</row>
    <row r="27" spans="2:29" ht="16.2" thickBot="1" x14ac:dyDescent="0.35">
      <c r="B27" s="45" t="s">
        <v>44</v>
      </c>
      <c r="C27" s="41" t="s">
        <v>17</v>
      </c>
      <c r="D27" s="41" t="s">
        <v>18</v>
      </c>
      <c r="E27" s="41" t="s">
        <v>19</v>
      </c>
      <c r="F27" s="41" t="s">
        <v>22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29" t="s">
        <v>39</v>
      </c>
      <c r="P27" s="40" t="s">
        <v>44</v>
      </c>
      <c r="Q27" s="41" t="str">
        <f>C27</f>
        <v>SNP</v>
      </c>
      <c r="R27" s="41" t="str">
        <f t="shared" ref="R27:AB27" si="32">D27</f>
        <v>Labour</v>
      </c>
      <c r="S27" s="41" t="str">
        <f t="shared" si="32"/>
        <v>Conservative</v>
      </c>
      <c r="T27" s="41" t="str">
        <f t="shared" si="32"/>
        <v>Green</v>
      </c>
      <c r="U27" s="41">
        <f t="shared" si="32"/>
        <v>0</v>
      </c>
      <c r="V27" s="41">
        <f t="shared" si="32"/>
        <v>0</v>
      </c>
      <c r="W27" s="41">
        <f t="shared" si="32"/>
        <v>0</v>
      </c>
      <c r="X27" s="41">
        <f t="shared" si="32"/>
        <v>0</v>
      </c>
      <c r="Y27" s="41">
        <f t="shared" si="32"/>
        <v>0</v>
      </c>
      <c r="Z27" s="41">
        <f t="shared" si="32"/>
        <v>0</v>
      </c>
      <c r="AA27" s="41">
        <f t="shared" si="32"/>
        <v>0</v>
      </c>
      <c r="AB27" s="41">
        <f t="shared" si="32"/>
        <v>0</v>
      </c>
      <c r="AC27" s="42" t="s">
        <v>39</v>
      </c>
    </row>
    <row r="28" spans="2:29" ht="15.6" x14ac:dyDescent="0.3">
      <c r="B28" s="30" t="s">
        <v>45</v>
      </c>
      <c r="C28" s="31">
        <v>1044</v>
      </c>
      <c r="D28" s="31">
        <v>833</v>
      </c>
      <c r="E28" s="31">
        <v>416</v>
      </c>
      <c r="F28" s="31">
        <v>109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f>SUM(C28:N28)</f>
        <v>2402</v>
      </c>
      <c r="P28" s="37" t="str">
        <f>B28</f>
        <v>Whole Ward</v>
      </c>
      <c r="Q28" s="43">
        <f t="shared" ref="Q28:Q34" si="33">IF(C28&gt;0,C28/O28,0)</f>
        <v>0.43463780183180684</v>
      </c>
      <c r="R28" s="43">
        <f t="shared" ref="R28:R34" si="34">IF(D28&gt;0,D28/O28,0)</f>
        <v>0.34679433805162363</v>
      </c>
      <c r="S28" s="43">
        <f t="shared" ref="S28:S34" si="35">IF(E28&gt;0,E28/O28,0)</f>
        <v>0.17318900915903415</v>
      </c>
      <c r="T28" s="43">
        <f t="shared" ref="T28:T34" si="36">IF(F28&gt;0,F28/O28,0)</f>
        <v>4.537885095753539E-2</v>
      </c>
      <c r="U28" s="43">
        <f t="shared" ref="U28:U34" si="37">IF(G28&gt;0,G28/O28,0)</f>
        <v>0</v>
      </c>
      <c r="V28" s="43">
        <f t="shared" ref="V28:V34" si="38">IF(H28&gt;0,H28/O28,0)</f>
        <v>0</v>
      </c>
      <c r="W28" s="43">
        <f t="shared" ref="W28:W34" si="39">IF(I28&gt;0,I28/O28,0)</f>
        <v>0</v>
      </c>
      <c r="X28" s="43">
        <f t="shared" ref="X28:X34" si="40">IF(J28&gt;0,J28/O28,0)</f>
        <v>0</v>
      </c>
      <c r="Y28" s="43">
        <f t="shared" ref="Y28:Y34" si="41">IF(K28&gt;0,K28/O28,0)</f>
        <v>0</v>
      </c>
      <c r="Z28" s="43">
        <f t="shared" ref="Z28:Z34" si="42">IF(L28&gt;0,L28/O28,0)</f>
        <v>0</v>
      </c>
      <c r="AA28" s="43">
        <f t="shared" ref="AA28:AA34" si="43">IF(M28&gt;0,M28/O28,0)</f>
        <v>0</v>
      </c>
      <c r="AB28" s="43">
        <f t="shared" ref="AB28:AB34" si="44">IF(N28&gt;0,N28/O28,0)</f>
        <v>0</v>
      </c>
      <c r="AC28" s="44">
        <f>SUM(Q28:AB28)</f>
        <v>1</v>
      </c>
    </row>
    <row r="29" spans="2:29" ht="15.6" x14ac:dyDescent="0.3">
      <c r="B29" s="33" t="s">
        <v>46</v>
      </c>
      <c r="C29" s="34">
        <v>720</v>
      </c>
      <c r="D29" s="34">
        <v>517</v>
      </c>
      <c r="E29" s="34">
        <v>239</v>
      </c>
      <c r="F29" s="34">
        <v>70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5">
        <f>SUM(C29:N29)</f>
        <v>1546</v>
      </c>
      <c r="P29" s="33" t="str">
        <f t="shared" ref="P29:P34" si="45">B29</f>
        <v>In Person Total</v>
      </c>
      <c r="Q29" s="36">
        <f t="shared" si="33"/>
        <v>0.46571798188874514</v>
      </c>
      <c r="R29" s="36">
        <f t="shared" si="34"/>
        <v>0.33441138421733507</v>
      </c>
      <c r="S29" s="36">
        <f t="shared" si="35"/>
        <v>0.15459249676584735</v>
      </c>
      <c r="T29" s="36">
        <f t="shared" si="36"/>
        <v>4.5278137128072445E-2</v>
      </c>
      <c r="U29" s="36">
        <f t="shared" si="37"/>
        <v>0</v>
      </c>
      <c r="V29" s="36">
        <f t="shared" si="38"/>
        <v>0</v>
      </c>
      <c r="W29" s="36">
        <f t="shared" si="39"/>
        <v>0</v>
      </c>
      <c r="X29" s="36">
        <f t="shared" si="40"/>
        <v>0</v>
      </c>
      <c r="Y29" s="36">
        <f t="shared" si="41"/>
        <v>0</v>
      </c>
      <c r="Z29" s="36">
        <f t="shared" si="42"/>
        <v>0</v>
      </c>
      <c r="AA29" s="36">
        <f t="shared" si="43"/>
        <v>0</v>
      </c>
      <c r="AB29" s="36">
        <f t="shared" si="44"/>
        <v>0</v>
      </c>
      <c r="AC29" s="39">
        <f t="shared" ref="AC29:AC34" si="46">SUM(Q29:AB29)</f>
        <v>1</v>
      </c>
    </row>
    <row r="30" spans="2:29" ht="15.6" x14ac:dyDescent="0.3">
      <c r="B30" s="37" t="s">
        <v>47</v>
      </c>
      <c r="C30" s="34">
        <v>324</v>
      </c>
      <c r="D30" s="34">
        <v>316</v>
      </c>
      <c r="E30" s="34">
        <v>177</v>
      </c>
      <c r="F30" s="34">
        <v>39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f t="shared" ref="O30:O34" si="47">SUM(C30:N30)</f>
        <v>856</v>
      </c>
      <c r="P30" s="33" t="str">
        <f t="shared" si="45"/>
        <v>Postal Total</v>
      </c>
      <c r="Q30" s="36">
        <f t="shared" si="33"/>
        <v>0.37850467289719625</v>
      </c>
      <c r="R30" s="36">
        <f t="shared" si="34"/>
        <v>0.36915887850467288</v>
      </c>
      <c r="S30" s="36">
        <f t="shared" si="35"/>
        <v>0.20677570093457945</v>
      </c>
      <c r="T30" s="36">
        <f t="shared" si="36"/>
        <v>4.55607476635514E-2</v>
      </c>
      <c r="U30" s="36">
        <f t="shared" si="37"/>
        <v>0</v>
      </c>
      <c r="V30" s="36">
        <f t="shared" si="38"/>
        <v>0</v>
      </c>
      <c r="W30" s="36">
        <f t="shared" si="39"/>
        <v>0</v>
      </c>
      <c r="X30" s="36">
        <f t="shared" si="40"/>
        <v>0</v>
      </c>
      <c r="Y30" s="36">
        <f t="shared" si="41"/>
        <v>0</v>
      </c>
      <c r="Z30" s="36">
        <f t="shared" si="42"/>
        <v>0</v>
      </c>
      <c r="AA30" s="36">
        <f t="shared" si="43"/>
        <v>0</v>
      </c>
      <c r="AB30" s="36">
        <f t="shared" si="44"/>
        <v>0</v>
      </c>
      <c r="AC30" s="39">
        <f t="shared" si="46"/>
        <v>1</v>
      </c>
    </row>
    <row r="31" spans="2:29" ht="15.6" x14ac:dyDescent="0.3">
      <c r="B31" s="38" t="s">
        <v>107</v>
      </c>
      <c r="C31" s="34">
        <v>161</v>
      </c>
      <c r="D31" s="34">
        <v>122</v>
      </c>
      <c r="E31" s="34">
        <v>77</v>
      </c>
      <c r="F31" s="34">
        <v>14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f t="shared" si="47"/>
        <v>374</v>
      </c>
      <c r="P31" s="33" t="str">
        <f t="shared" si="45"/>
        <v>OC350</v>
      </c>
      <c r="Q31" s="36">
        <f t="shared" si="33"/>
        <v>0.43048128342245989</v>
      </c>
      <c r="R31" s="36">
        <f t="shared" si="34"/>
        <v>0.32620320855614976</v>
      </c>
      <c r="S31" s="36">
        <f t="shared" si="35"/>
        <v>0.20588235294117646</v>
      </c>
      <c r="T31" s="36">
        <f t="shared" si="36"/>
        <v>3.7433155080213901E-2</v>
      </c>
      <c r="U31" s="36">
        <f t="shared" si="37"/>
        <v>0</v>
      </c>
      <c r="V31" s="36">
        <f t="shared" si="38"/>
        <v>0</v>
      </c>
      <c r="W31" s="36">
        <f t="shared" si="39"/>
        <v>0</v>
      </c>
      <c r="X31" s="36">
        <f t="shared" si="40"/>
        <v>0</v>
      </c>
      <c r="Y31" s="36">
        <f t="shared" si="41"/>
        <v>0</v>
      </c>
      <c r="Z31" s="36">
        <f t="shared" si="42"/>
        <v>0</v>
      </c>
      <c r="AA31" s="36">
        <f t="shared" si="43"/>
        <v>0</v>
      </c>
      <c r="AB31" s="36">
        <f t="shared" si="44"/>
        <v>0</v>
      </c>
      <c r="AC31" s="39">
        <f t="shared" si="46"/>
        <v>1</v>
      </c>
    </row>
    <row r="32" spans="2:29" ht="15.6" x14ac:dyDescent="0.3">
      <c r="B32" s="38" t="s">
        <v>108</v>
      </c>
      <c r="C32" s="34">
        <v>260</v>
      </c>
      <c r="D32" s="34">
        <v>243</v>
      </c>
      <c r="E32" s="34">
        <v>91</v>
      </c>
      <c r="F32" s="34">
        <v>19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47"/>
        <v>613</v>
      </c>
      <c r="P32" s="33" t="str">
        <f t="shared" si="45"/>
        <v>OC355</v>
      </c>
      <c r="Q32" s="36">
        <f t="shared" si="33"/>
        <v>0.42414355628058725</v>
      </c>
      <c r="R32" s="36">
        <f t="shared" si="34"/>
        <v>0.39641109298531813</v>
      </c>
      <c r="S32" s="36">
        <f t="shared" si="35"/>
        <v>0.14845024469820556</v>
      </c>
      <c r="T32" s="36">
        <f t="shared" si="36"/>
        <v>3.0995106035889071E-2</v>
      </c>
      <c r="U32" s="36">
        <f t="shared" si="37"/>
        <v>0</v>
      </c>
      <c r="V32" s="36">
        <f t="shared" si="38"/>
        <v>0</v>
      </c>
      <c r="W32" s="36">
        <f t="shared" si="39"/>
        <v>0</v>
      </c>
      <c r="X32" s="36">
        <f t="shared" si="40"/>
        <v>0</v>
      </c>
      <c r="Y32" s="36">
        <f t="shared" si="41"/>
        <v>0</v>
      </c>
      <c r="Z32" s="36">
        <f t="shared" si="42"/>
        <v>0</v>
      </c>
      <c r="AA32" s="36">
        <f t="shared" si="43"/>
        <v>0</v>
      </c>
      <c r="AB32" s="36">
        <f t="shared" si="44"/>
        <v>0</v>
      </c>
      <c r="AC32" s="39">
        <f t="shared" si="46"/>
        <v>1</v>
      </c>
    </row>
    <row r="33" spans="2:29" ht="15.6" x14ac:dyDescent="0.3">
      <c r="B33" s="38" t="s">
        <v>109</v>
      </c>
      <c r="C33" s="34">
        <v>492</v>
      </c>
      <c r="D33" s="34">
        <v>382</v>
      </c>
      <c r="E33" s="34">
        <v>204</v>
      </c>
      <c r="F33" s="34">
        <v>59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f t="shared" si="47"/>
        <v>1137</v>
      </c>
      <c r="P33" s="33" t="str">
        <f t="shared" si="45"/>
        <v>OC360^</v>
      </c>
      <c r="Q33" s="36">
        <f t="shared" si="33"/>
        <v>0.43271767810026385</v>
      </c>
      <c r="R33" s="36">
        <f t="shared" si="34"/>
        <v>0.33597185576077399</v>
      </c>
      <c r="S33" s="36">
        <f t="shared" si="35"/>
        <v>0.17941952506596306</v>
      </c>
      <c r="T33" s="36">
        <f t="shared" si="36"/>
        <v>5.1890941072999124E-2</v>
      </c>
      <c r="U33" s="36">
        <f t="shared" si="37"/>
        <v>0</v>
      </c>
      <c r="V33" s="36">
        <f t="shared" si="38"/>
        <v>0</v>
      </c>
      <c r="W33" s="36">
        <f t="shared" si="39"/>
        <v>0</v>
      </c>
      <c r="X33" s="36">
        <f t="shared" si="40"/>
        <v>0</v>
      </c>
      <c r="Y33" s="36">
        <f t="shared" si="41"/>
        <v>0</v>
      </c>
      <c r="Z33" s="36">
        <f t="shared" si="42"/>
        <v>0</v>
      </c>
      <c r="AA33" s="36">
        <f t="shared" si="43"/>
        <v>0</v>
      </c>
      <c r="AB33" s="36">
        <f t="shared" si="44"/>
        <v>0</v>
      </c>
      <c r="AC33" s="39">
        <f t="shared" si="46"/>
        <v>0.99999999999999989</v>
      </c>
    </row>
    <row r="34" spans="2:29" ht="16.2" thickBot="1" x14ac:dyDescent="0.35">
      <c r="B34" s="38" t="s">
        <v>110</v>
      </c>
      <c r="C34" s="34">
        <v>132</v>
      </c>
      <c r="D34" s="34">
        <v>85</v>
      </c>
      <c r="E34" s="34">
        <v>45</v>
      </c>
      <c r="F34" s="34">
        <v>17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47"/>
        <v>279</v>
      </c>
      <c r="P34" s="33" t="str">
        <f t="shared" si="45"/>
        <v>OC363^</v>
      </c>
      <c r="Q34" s="36">
        <f t="shared" si="33"/>
        <v>0.4731182795698925</v>
      </c>
      <c r="R34" s="36">
        <f t="shared" si="34"/>
        <v>0.30465949820788529</v>
      </c>
      <c r="S34" s="36">
        <f t="shared" si="35"/>
        <v>0.16129032258064516</v>
      </c>
      <c r="T34" s="36">
        <f t="shared" si="36"/>
        <v>6.093189964157706E-2</v>
      </c>
      <c r="U34" s="36">
        <f t="shared" si="37"/>
        <v>0</v>
      </c>
      <c r="V34" s="36">
        <f t="shared" si="38"/>
        <v>0</v>
      </c>
      <c r="W34" s="36">
        <f t="shared" si="39"/>
        <v>0</v>
      </c>
      <c r="X34" s="36">
        <f t="shared" si="40"/>
        <v>0</v>
      </c>
      <c r="Y34" s="36">
        <f t="shared" si="41"/>
        <v>0</v>
      </c>
      <c r="Z34" s="36">
        <f t="shared" si="42"/>
        <v>0</v>
      </c>
      <c r="AA34" s="36">
        <f t="shared" si="43"/>
        <v>0</v>
      </c>
      <c r="AB34" s="36">
        <f t="shared" si="44"/>
        <v>0</v>
      </c>
      <c r="AC34" s="39">
        <f t="shared" si="46"/>
        <v>1</v>
      </c>
    </row>
    <row r="35" spans="2:29" ht="16.2" thickBot="1" x14ac:dyDescent="0.35">
      <c r="B35" s="90" t="s">
        <v>48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/>
    </row>
    <row r="36" spans="2:29" ht="14.4" thickBot="1" x14ac:dyDescent="0.3"/>
    <row r="37" spans="2:29" ht="18" thickBot="1" x14ac:dyDescent="0.35">
      <c r="B37" s="93" t="s">
        <v>87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</row>
    <row r="38" spans="2:29" ht="18" thickBot="1" x14ac:dyDescent="0.35">
      <c r="B38" s="87" t="s">
        <v>42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87" t="s">
        <v>43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</row>
    <row r="39" spans="2:29" ht="16.2" thickBot="1" x14ac:dyDescent="0.35">
      <c r="B39" s="45" t="s">
        <v>44</v>
      </c>
      <c r="C39" s="41" t="s">
        <v>17</v>
      </c>
      <c r="D39" s="41" t="s">
        <v>18</v>
      </c>
      <c r="E39" s="41" t="s">
        <v>22</v>
      </c>
      <c r="F39" s="41" t="s">
        <v>19</v>
      </c>
      <c r="G39" s="41" t="s">
        <v>20</v>
      </c>
      <c r="H39" s="41" t="s">
        <v>51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29" t="s">
        <v>39</v>
      </c>
      <c r="P39" s="40" t="s">
        <v>44</v>
      </c>
      <c r="Q39" s="41" t="str">
        <f>C39</f>
        <v>SNP</v>
      </c>
      <c r="R39" s="41" t="str">
        <f t="shared" ref="R39:AB39" si="48">D39</f>
        <v>Labour</v>
      </c>
      <c r="S39" s="41" t="str">
        <f t="shared" si="48"/>
        <v>Green</v>
      </c>
      <c r="T39" s="41" t="str">
        <f t="shared" si="48"/>
        <v>Conservative</v>
      </c>
      <c r="U39" s="41" t="str">
        <f t="shared" si="48"/>
        <v>Independent</v>
      </c>
      <c r="V39" s="41" t="str">
        <f t="shared" si="48"/>
        <v>Alba</v>
      </c>
      <c r="W39" s="41">
        <f t="shared" si="48"/>
        <v>0</v>
      </c>
      <c r="X39" s="41">
        <f t="shared" si="48"/>
        <v>0</v>
      </c>
      <c r="Y39" s="41">
        <f t="shared" si="48"/>
        <v>0</v>
      </c>
      <c r="Z39" s="41">
        <f t="shared" si="48"/>
        <v>0</v>
      </c>
      <c r="AA39" s="41">
        <f t="shared" si="48"/>
        <v>0</v>
      </c>
      <c r="AB39" s="41">
        <f t="shared" si="48"/>
        <v>0</v>
      </c>
      <c r="AC39" s="42" t="s">
        <v>39</v>
      </c>
    </row>
    <row r="40" spans="2:29" ht="15.6" x14ac:dyDescent="0.3">
      <c r="B40" s="30" t="s">
        <v>45</v>
      </c>
      <c r="C40" s="31">
        <v>1443</v>
      </c>
      <c r="D40" s="31">
        <v>877</v>
      </c>
      <c r="E40" s="31">
        <v>742</v>
      </c>
      <c r="F40" s="31">
        <v>629</v>
      </c>
      <c r="G40" s="31">
        <v>68</v>
      </c>
      <c r="H40" s="31">
        <v>44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>SUM(C40:N40)</f>
        <v>3803</v>
      </c>
      <c r="P40" s="37" t="str">
        <f>B40</f>
        <v>Whole Ward</v>
      </c>
      <c r="Q40" s="43">
        <f t="shared" ref="Q40:Q47" si="49">IF(C40&gt;0,C40/O40,0)</f>
        <v>0.37943728635287932</v>
      </c>
      <c r="R40" s="43">
        <f t="shared" ref="R40:R47" si="50">IF(D40&gt;0,D40/O40,0)</f>
        <v>0.23060741519852748</v>
      </c>
      <c r="S40" s="43">
        <f t="shared" ref="S40:S47" si="51">IF(E40&gt;0,E40/O40,0)</f>
        <v>0.19510912437549302</v>
      </c>
      <c r="T40" s="43">
        <f t="shared" ref="T40:T47" si="52">IF(F40&gt;0,F40/O40,0)</f>
        <v>0.16539574020510123</v>
      </c>
      <c r="U40" s="43">
        <f t="shared" ref="U40:U47" si="53">IF(G40&gt;0,G40/O40,0)</f>
        <v>1.7880620562713646E-2</v>
      </c>
      <c r="V40" s="43">
        <f t="shared" ref="V40:V47" si="54">IF(H40&gt;0,H40/O40,0)</f>
        <v>1.15698133052853E-2</v>
      </c>
      <c r="W40" s="43">
        <f t="shared" ref="W40:W47" si="55">IF(I40&gt;0,I40/O40,0)</f>
        <v>0</v>
      </c>
      <c r="X40" s="43">
        <f t="shared" ref="X40:X47" si="56">IF(J40&gt;0,J40/O40,0)</f>
        <v>0</v>
      </c>
      <c r="Y40" s="43">
        <f t="shared" ref="Y40:Y47" si="57">IF(K40&gt;0,K40/O40,0)</f>
        <v>0</v>
      </c>
      <c r="Z40" s="43">
        <f t="shared" ref="Z40:Z47" si="58">IF(L40&gt;0,L40/O40,0)</f>
        <v>0</v>
      </c>
      <c r="AA40" s="43">
        <f t="shared" ref="AA40:AA47" si="59">IF(M40&gt;0,M40/O40,0)</f>
        <v>0</v>
      </c>
      <c r="AB40" s="43">
        <f t="shared" ref="AB40:AB47" si="60">IF(N40&gt;0,N40/O40,0)</f>
        <v>0</v>
      </c>
      <c r="AC40" s="44">
        <f>SUM(Q40:AB40)</f>
        <v>0.99999999999999989</v>
      </c>
    </row>
    <row r="41" spans="2:29" ht="15.6" x14ac:dyDescent="0.3">
      <c r="B41" s="33" t="s">
        <v>46</v>
      </c>
      <c r="C41" s="34">
        <v>1002</v>
      </c>
      <c r="D41" s="34">
        <v>524</v>
      </c>
      <c r="E41" s="34">
        <v>481</v>
      </c>
      <c r="F41" s="34">
        <v>360</v>
      </c>
      <c r="G41" s="34">
        <v>38</v>
      </c>
      <c r="H41" s="34">
        <v>32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f>SUM(C41:N41)</f>
        <v>2437</v>
      </c>
      <c r="P41" s="33" t="str">
        <f t="shared" ref="P41:P47" si="61">B41</f>
        <v>In Person Total</v>
      </c>
      <c r="Q41" s="36">
        <f t="shared" si="49"/>
        <v>0.41116126384899465</v>
      </c>
      <c r="R41" s="36">
        <f t="shared" si="50"/>
        <v>0.21501846532622076</v>
      </c>
      <c r="S41" s="36">
        <f t="shared" si="51"/>
        <v>0.19737382027082478</v>
      </c>
      <c r="T41" s="36">
        <f t="shared" si="52"/>
        <v>0.14772260976610588</v>
      </c>
      <c r="U41" s="36">
        <f t="shared" si="53"/>
        <v>1.5592942141977841E-2</v>
      </c>
      <c r="V41" s="36">
        <f t="shared" si="54"/>
        <v>1.3130898645876077E-2</v>
      </c>
      <c r="W41" s="36">
        <f t="shared" si="55"/>
        <v>0</v>
      </c>
      <c r="X41" s="36">
        <f t="shared" si="56"/>
        <v>0</v>
      </c>
      <c r="Y41" s="36">
        <f t="shared" si="57"/>
        <v>0</v>
      </c>
      <c r="Z41" s="36">
        <f t="shared" si="58"/>
        <v>0</v>
      </c>
      <c r="AA41" s="36">
        <f t="shared" si="59"/>
        <v>0</v>
      </c>
      <c r="AB41" s="36">
        <f t="shared" si="60"/>
        <v>0</v>
      </c>
      <c r="AC41" s="39">
        <f t="shared" ref="AC41:AC47" si="62">SUM(Q41:AB41)</f>
        <v>1</v>
      </c>
    </row>
    <row r="42" spans="2:29" ht="15.6" x14ac:dyDescent="0.3">
      <c r="B42" s="37" t="s">
        <v>47</v>
      </c>
      <c r="C42" s="34">
        <v>441</v>
      </c>
      <c r="D42" s="34">
        <v>353</v>
      </c>
      <c r="E42" s="34">
        <v>261</v>
      </c>
      <c r="F42" s="34">
        <v>269</v>
      </c>
      <c r="G42" s="34">
        <v>30</v>
      </c>
      <c r="H42" s="34">
        <v>12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f t="shared" ref="O42:O47" si="63">SUM(C42:N42)</f>
        <v>1366</v>
      </c>
      <c r="P42" s="33" t="str">
        <f t="shared" si="61"/>
        <v>Postal Total</v>
      </c>
      <c r="Q42" s="36">
        <f t="shared" si="49"/>
        <v>0.32284040995607616</v>
      </c>
      <c r="R42" s="36">
        <f t="shared" si="50"/>
        <v>0.25841874084919475</v>
      </c>
      <c r="S42" s="36">
        <f t="shared" si="51"/>
        <v>0.19106881405563689</v>
      </c>
      <c r="T42" s="36">
        <f t="shared" si="52"/>
        <v>0.19692532942898974</v>
      </c>
      <c r="U42" s="36">
        <f t="shared" si="53"/>
        <v>2.1961932650073207E-2</v>
      </c>
      <c r="V42" s="36">
        <f t="shared" si="54"/>
        <v>8.7847730600292828E-3</v>
      </c>
      <c r="W42" s="36">
        <f t="shared" si="55"/>
        <v>0</v>
      </c>
      <c r="X42" s="36">
        <f t="shared" si="56"/>
        <v>0</v>
      </c>
      <c r="Y42" s="36">
        <f t="shared" si="57"/>
        <v>0</v>
      </c>
      <c r="Z42" s="36">
        <f t="shared" si="58"/>
        <v>0</v>
      </c>
      <c r="AA42" s="36">
        <f t="shared" si="59"/>
        <v>0</v>
      </c>
      <c r="AB42" s="36">
        <f t="shared" si="60"/>
        <v>0</v>
      </c>
      <c r="AC42" s="39">
        <f t="shared" si="62"/>
        <v>1</v>
      </c>
    </row>
    <row r="43" spans="2:29" ht="15.6" x14ac:dyDescent="0.3">
      <c r="B43" s="38" t="s">
        <v>111</v>
      </c>
      <c r="C43" s="34">
        <v>305</v>
      </c>
      <c r="D43" s="34">
        <v>192</v>
      </c>
      <c r="E43" s="34">
        <v>225</v>
      </c>
      <c r="F43" s="34">
        <v>140</v>
      </c>
      <c r="G43" s="34">
        <v>4</v>
      </c>
      <c r="H43" s="34">
        <v>18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f t="shared" si="63"/>
        <v>884</v>
      </c>
      <c r="P43" s="33" t="str">
        <f t="shared" si="61"/>
        <v>OC465</v>
      </c>
      <c r="Q43" s="36">
        <f t="shared" si="49"/>
        <v>0.34502262443438914</v>
      </c>
      <c r="R43" s="36">
        <f t="shared" si="50"/>
        <v>0.21719457013574661</v>
      </c>
      <c r="S43" s="36">
        <f t="shared" si="51"/>
        <v>0.25452488687782804</v>
      </c>
      <c r="T43" s="36">
        <f t="shared" si="52"/>
        <v>0.15837104072398189</v>
      </c>
      <c r="U43" s="36">
        <f t="shared" si="53"/>
        <v>4.5248868778280547E-3</v>
      </c>
      <c r="V43" s="36">
        <f t="shared" si="54"/>
        <v>2.0361990950226245E-2</v>
      </c>
      <c r="W43" s="36">
        <f t="shared" si="55"/>
        <v>0</v>
      </c>
      <c r="X43" s="36">
        <f t="shared" si="56"/>
        <v>0</v>
      </c>
      <c r="Y43" s="36">
        <f t="shared" si="57"/>
        <v>0</v>
      </c>
      <c r="Z43" s="36">
        <f t="shared" si="58"/>
        <v>0</v>
      </c>
      <c r="AA43" s="36">
        <f t="shared" si="59"/>
        <v>0</v>
      </c>
      <c r="AB43" s="36">
        <f t="shared" si="60"/>
        <v>0</v>
      </c>
      <c r="AC43" s="39">
        <f t="shared" si="62"/>
        <v>1</v>
      </c>
    </row>
    <row r="44" spans="2:29" ht="31.2" x14ac:dyDescent="0.3">
      <c r="B44" s="38" t="s">
        <v>88</v>
      </c>
      <c r="C44" s="34">
        <v>457</v>
      </c>
      <c r="D44" s="34">
        <v>328</v>
      </c>
      <c r="E44" s="34">
        <v>296</v>
      </c>
      <c r="F44" s="34">
        <v>287</v>
      </c>
      <c r="G44" s="34">
        <v>20</v>
      </c>
      <c r="H44" s="34">
        <v>11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f t="shared" si="63"/>
        <v>1399</v>
      </c>
      <c r="P44" s="33" t="str">
        <f t="shared" si="61"/>
        <v>OC470 &amp; OC477</v>
      </c>
      <c r="Q44" s="36">
        <f t="shared" si="49"/>
        <v>0.32666190135811296</v>
      </c>
      <c r="R44" s="36">
        <f t="shared" si="50"/>
        <v>0.23445318084345962</v>
      </c>
      <c r="S44" s="36">
        <f t="shared" si="51"/>
        <v>0.21157969978556113</v>
      </c>
      <c r="T44" s="36">
        <f t="shared" si="52"/>
        <v>0.20514653323802717</v>
      </c>
      <c r="U44" s="36">
        <f t="shared" si="53"/>
        <v>1.4295925661186561E-2</v>
      </c>
      <c r="V44" s="36">
        <f t="shared" si="54"/>
        <v>7.8627591136526086E-3</v>
      </c>
      <c r="W44" s="36">
        <f t="shared" si="55"/>
        <v>0</v>
      </c>
      <c r="X44" s="36">
        <f t="shared" si="56"/>
        <v>0</v>
      </c>
      <c r="Y44" s="36">
        <f t="shared" si="57"/>
        <v>0</v>
      </c>
      <c r="Z44" s="36">
        <f t="shared" si="58"/>
        <v>0</v>
      </c>
      <c r="AA44" s="36">
        <f t="shared" si="59"/>
        <v>0</v>
      </c>
      <c r="AB44" s="36">
        <f t="shared" si="60"/>
        <v>0</v>
      </c>
      <c r="AC44" s="39">
        <f t="shared" si="62"/>
        <v>1</v>
      </c>
    </row>
    <row r="45" spans="2:29" ht="15.6" x14ac:dyDescent="0.3">
      <c r="B45" s="38" t="s">
        <v>112</v>
      </c>
      <c r="C45" s="34">
        <v>265</v>
      </c>
      <c r="D45" s="34">
        <v>166</v>
      </c>
      <c r="E45" s="34">
        <v>156</v>
      </c>
      <c r="F45" s="34">
        <v>108</v>
      </c>
      <c r="G45" s="34">
        <v>13</v>
      </c>
      <c r="H45" s="34">
        <v>4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f t="shared" si="63"/>
        <v>712</v>
      </c>
      <c r="P45" s="33" t="str">
        <f t="shared" si="61"/>
        <v>OC475^</v>
      </c>
      <c r="Q45" s="36">
        <f t="shared" si="49"/>
        <v>0.37219101123595505</v>
      </c>
      <c r="R45" s="36">
        <f t="shared" si="50"/>
        <v>0.23314606741573032</v>
      </c>
      <c r="S45" s="36">
        <f t="shared" si="51"/>
        <v>0.21910112359550563</v>
      </c>
      <c r="T45" s="36">
        <f t="shared" si="52"/>
        <v>0.15168539325842698</v>
      </c>
      <c r="U45" s="36">
        <f t="shared" si="53"/>
        <v>1.8258426966292134E-2</v>
      </c>
      <c r="V45" s="36">
        <f t="shared" si="54"/>
        <v>5.6179775280898875E-3</v>
      </c>
      <c r="W45" s="36">
        <f t="shared" si="55"/>
        <v>0</v>
      </c>
      <c r="X45" s="36">
        <f t="shared" si="56"/>
        <v>0</v>
      </c>
      <c r="Y45" s="36">
        <f t="shared" si="57"/>
        <v>0</v>
      </c>
      <c r="Z45" s="36">
        <f t="shared" si="58"/>
        <v>0</v>
      </c>
      <c r="AA45" s="36">
        <f t="shared" si="59"/>
        <v>0</v>
      </c>
      <c r="AB45" s="36">
        <f t="shared" si="60"/>
        <v>0</v>
      </c>
      <c r="AC45" s="39">
        <f t="shared" si="62"/>
        <v>1</v>
      </c>
    </row>
    <row r="46" spans="2:29" ht="15.6" x14ac:dyDescent="0.3">
      <c r="B46" s="38" t="s">
        <v>89</v>
      </c>
      <c r="C46" s="34">
        <v>333</v>
      </c>
      <c r="D46" s="34">
        <v>144</v>
      </c>
      <c r="E46" s="34">
        <v>23</v>
      </c>
      <c r="F46" s="34">
        <v>65</v>
      </c>
      <c r="G46" s="34">
        <v>29</v>
      </c>
      <c r="H46" s="34">
        <v>8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f t="shared" si="63"/>
        <v>602</v>
      </c>
      <c r="P46" s="33" t="str">
        <f t="shared" si="61"/>
        <v>OC480</v>
      </c>
      <c r="Q46" s="36">
        <f t="shared" si="49"/>
        <v>0.55315614617940201</v>
      </c>
      <c r="R46" s="36">
        <f t="shared" si="50"/>
        <v>0.23920265780730898</v>
      </c>
      <c r="S46" s="36">
        <f t="shared" si="51"/>
        <v>3.8205980066445183E-2</v>
      </c>
      <c r="T46" s="36">
        <f t="shared" si="52"/>
        <v>0.1079734219269103</v>
      </c>
      <c r="U46" s="36">
        <f t="shared" si="53"/>
        <v>4.817275747508306E-2</v>
      </c>
      <c r="V46" s="36">
        <f t="shared" si="54"/>
        <v>1.3289036544850499E-2</v>
      </c>
      <c r="W46" s="36">
        <f t="shared" si="55"/>
        <v>0</v>
      </c>
      <c r="X46" s="36">
        <f t="shared" si="56"/>
        <v>0</v>
      </c>
      <c r="Y46" s="36">
        <f t="shared" si="57"/>
        <v>0</v>
      </c>
      <c r="Z46" s="36">
        <f t="shared" si="58"/>
        <v>0</v>
      </c>
      <c r="AA46" s="36">
        <f t="shared" si="59"/>
        <v>0</v>
      </c>
      <c r="AB46" s="36">
        <f t="shared" si="60"/>
        <v>0</v>
      </c>
      <c r="AC46" s="39">
        <f t="shared" si="62"/>
        <v>1</v>
      </c>
    </row>
    <row r="47" spans="2:29" ht="16.2" thickBot="1" x14ac:dyDescent="0.35">
      <c r="B47" s="38" t="s">
        <v>98</v>
      </c>
      <c r="C47" s="34">
        <v>84</v>
      </c>
      <c r="D47" s="34">
        <v>47</v>
      </c>
      <c r="E47" s="34">
        <v>42</v>
      </c>
      <c r="F47" s="34">
        <v>30</v>
      </c>
      <c r="G47" s="34">
        <v>4</v>
      </c>
      <c r="H47" s="34">
        <v>3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f t="shared" si="63"/>
        <v>210</v>
      </c>
      <c r="P47" s="33" t="str">
        <f t="shared" si="61"/>
        <v>OC485^</v>
      </c>
      <c r="Q47" s="36">
        <f t="shared" si="49"/>
        <v>0.4</v>
      </c>
      <c r="R47" s="36">
        <f t="shared" si="50"/>
        <v>0.22380952380952382</v>
      </c>
      <c r="S47" s="36">
        <f t="shared" si="51"/>
        <v>0.2</v>
      </c>
      <c r="T47" s="36">
        <f t="shared" si="52"/>
        <v>0.14285714285714285</v>
      </c>
      <c r="U47" s="36">
        <f t="shared" si="53"/>
        <v>1.9047619047619049E-2</v>
      </c>
      <c r="V47" s="36">
        <f t="shared" si="54"/>
        <v>1.4285714285714285E-2</v>
      </c>
      <c r="W47" s="36">
        <f t="shared" si="55"/>
        <v>0</v>
      </c>
      <c r="X47" s="36">
        <f t="shared" si="56"/>
        <v>0</v>
      </c>
      <c r="Y47" s="36">
        <f t="shared" si="57"/>
        <v>0</v>
      </c>
      <c r="Z47" s="36">
        <f t="shared" si="58"/>
        <v>0</v>
      </c>
      <c r="AA47" s="36">
        <f t="shared" si="59"/>
        <v>0</v>
      </c>
      <c r="AB47" s="36">
        <f t="shared" si="60"/>
        <v>0</v>
      </c>
      <c r="AC47" s="39">
        <f t="shared" si="62"/>
        <v>0.99999999999999989</v>
      </c>
    </row>
    <row r="48" spans="2:29" ht="16.2" thickBot="1" x14ac:dyDescent="0.35">
      <c r="B48" s="90" t="s">
        <v>48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</row>
    <row r="49" spans="2:29" ht="14.4" thickBot="1" x14ac:dyDescent="0.3"/>
    <row r="50" spans="2:29" ht="18" thickBot="1" x14ac:dyDescent="0.35">
      <c r="B50" s="93" t="s">
        <v>97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</row>
    <row r="51" spans="2:29" ht="18" thickBot="1" x14ac:dyDescent="0.35">
      <c r="B51" s="87" t="s">
        <v>42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7" t="s">
        <v>43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9"/>
    </row>
    <row r="52" spans="2:29" ht="16.2" thickBot="1" x14ac:dyDescent="0.35">
      <c r="B52" s="45" t="s">
        <v>44</v>
      </c>
      <c r="C52" s="41" t="s">
        <v>19</v>
      </c>
      <c r="D52" s="41" t="s">
        <v>17</v>
      </c>
      <c r="E52" s="41" t="s">
        <v>18</v>
      </c>
      <c r="F52" s="41" t="s">
        <v>22</v>
      </c>
      <c r="G52" s="41" t="s">
        <v>21</v>
      </c>
      <c r="H52" s="41" t="s">
        <v>20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29" t="s">
        <v>39</v>
      </c>
      <c r="P52" s="40" t="s">
        <v>44</v>
      </c>
      <c r="Q52" s="41" t="str">
        <f>C52</f>
        <v>Conservative</v>
      </c>
      <c r="R52" s="41" t="str">
        <f t="shared" ref="R52:AB52" si="64">D52</f>
        <v>SNP</v>
      </c>
      <c r="S52" s="41" t="str">
        <f t="shared" si="64"/>
        <v>Labour</v>
      </c>
      <c r="T52" s="41" t="str">
        <f t="shared" si="64"/>
        <v>Green</v>
      </c>
      <c r="U52" s="41" t="str">
        <f t="shared" si="64"/>
        <v>Lib Dem</v>
      </c>
      <c r="V52" s="41" t="str">
        <f t="shared" si="64"/>
        <v>Independent</v>
      </c>
      <c r="W52" s="41">
        <f t="shared" si="64"/>
        <v>0</v>
      </c>
      <c r="X52" s="41">
        <f t="shared" si="64"/>
        <v>0</v>
      </c>
      <c r="Y52" s="41">
        <f t="shared" si="64"/>
        <v>0</v>
      </c>
      <c r="Z52" s="41">
        <f t="shared" si="64"/>
        <v>0</v>
      </c>
      <c r="AA52" s="41">
        <f t="shared" si="64"/>
        <v>0</v>
      </c>
      <c r="AB52" s="41">
        <f t="shared" si="64"/>
        <v>0</v>
      </c>
      <c r="AC52" s="42" t="s">
        <v>39</v>
      </c>
    </row>
    <row r="53" spans="2:29" ht="15.6" x14ac:dyDescent="0.3">
      <c r="B53" s="30" t="s">
        <v>45</v>
      </c>
      <c r="C53" s="31">
        <v>1237</v>
      </c>
      <c r="D53" s="31">
        <v>1021</v>
      </c>
      <c r="E53" s="31">
        <v>650</v>
      </c>
      <c r="F53" s="31">
        <v>209</v>
      </c>
      <c r="G53" s="31">
        <v>123</v>
      </c>
      <c r="H53" s="31">
        <v>75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f>SUM(C53:N53)</f>
        <v>3315</v>
      </c>
      <c r="P53" s="37" t="str">
        <f>B53</f>
        <v>Whole Ward</v>
      </c>
      <c r="Q53" s="43">
        <f t="shared" ref="Q53:Q59" si="65">IF(C53&gt;0,C53/O53,0)</f>
        <v>0.37315233785822022</v>
      </c>
      <c r="R53" s="43">
        <f t="shared" ref="R53:R59" si="66">IF(D53&gt;0,D53/O53,0)</f>
        <v>0.30799396681749625</v>
      </c>
      <c r="S53" s="43">
        <f t="shared" ref="S53:S59" si="67">IF(E53&gt;0,E53/O53,0)</f>
        <v>0.19607843137254902</v>
      </c>
      <c r="T53" s="43">
        <f t="shared" ref="T53:T59" si="68">IF(F53&gt;0,F53/O53,0)</f>
        <v>6.3046757164404221E-2</v>
      </c>
      <c r="U53" s="43">
        <f t="shared" ref="U53:U59" si="69">IF(G53&gt;0,G53/O53,0)</f>
        <v>3.7104072398190045E-2</v>
      </c>
      <c r="V53" s="43">
        <f t="shared" ref="V53:V59" si="70">IF(H53&gt;0,H53/O53,0)</f>
        <v>2.2624434389140271E-2</v>
      </c>
      <c r="W53" s="43">
        <f t="shared" ref="W53:W59" si="71">IF(I53&gt;0,I53/O53,0)</f>
        <v>0</v>
      </c>
      <c r="X53" s="43">
        <f t="shared" ref="X53:X59" si="72">IF(J53&gt;0,J53/O53,0)</f>
        <v>0</v>
      </c>
      <c r="Y53" s="43">
        <f t="shared" ref="Y53:Y59" si="73">IF(K53&gt;0,K53/O53,0)</f>
        <v>0</v>
      </c>
      <c r="Z53" s="43">
        <f t="shared" ref="Z53:Z59" si="74">IF(L53&gt;0,L53/O53,0)</f>
        <v>0</v>
      </c>
      <c r="AA53" s="43">
        <f t="shared" ref="AA53:AA59" si="75">IF(M53&gt;0,M53/O53,0)</f>
        <v>0</v>
      </c>
      <c r="AB53" s="43">
        <f t="shared" ref="AB53:AB59" si="76">IF(N53&gt;0,N53/O53,0)</f>
        <v>0</v>
      </c>
      <c r="AC53" s="44">
        <f>SUM(Q53:AB53)</f>
        <v>1</v>
      </c>
    </row>
    <row r="54" spans="2:29" ht="15.6" x14ac:dyDescent="0.3">
      <c r="B54" s="33" t="s">
        <v>46</v>
      </c>
      <c r="C54" s="34">
        <v>731</v>
      </c>
      <c r="D54" s="34">
        <v>688</v>
      </c>
      <c r="E54" s="34">
        <v>382</v>
      </c>
      <c r="F54" s="34">
        <v>138</v>
      </c>
      <c r="G54" s="34">
        <v>66</v>
      </c>
      <c r="H54" s="34">
        <v>47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f>SUM(C54:N54)</f>
        <v>2052</v>
      </c>
      <c r="P54" s="33" t="str">
        <f t="shared" ref="P54:P59" si="77">B54</f>
        <v>In Person Total</v>
      </c>
      <c r="Q54" s="36">
        <f t="shared" si="65"/>
        <v>0.35623781676413258</v>
      </c>
      <c r="R54" s="36">
        <f t="shared" si="66"/>
        <v>0.33528265107212474</v>
      </c>
      <c r="S54" s="36">
        <f t="shared" si="67"/>
        <v>0.18615984405458089</v>
      </c>
      <c r="T54" s="36">
        <f t="shared" si="68"/>
        <v>6.725146198830409E-2</v>
      </c>
      <c r="U54" s="36">
        <f t="shared" si="69"/>
        <v>3.2163742690058478E-2</v>
      </c>
      <c r="V54" s="36">
        <f t="shared" si="70"/>
        <v>2.2904483430799219E-2</v>
      </c>
      <c r="W54" s="36">
        <f t="shared" si="71"/>
        <v>0</v>
      </c>
      <c r="X54" s="36">
        <f t="shared" si="72"/>
        <v>0</v>
      </c>
      <c r="Y54" s="36">
        <f t="shared" si="73"/>
        <v>0</v>
      </c>
      <c r="Z54" s="36">
        <f t="shared" si="74"/>
        <v>0</v>
      </c>
      <c r="AA54" s="36">
        <f t="shared" si="75"/>
        <v>0</v>
      </c>
      <c r="AB54" s="36">
        <f t="shared" si="76"/>
        <v>0</v>
      </c>
      <c r="AC54" s="39">
        <f t="shared" ref="AC54:AC59" si="78">SUM(Q54:AB54)</f>
        <v>1</v>
      </c>
    </row>
    <row r="55" spans="2:29" ht="15.6" x14ac:dyDescent="0.3">
      <c r="B55" s="37" t="s">
        <v>47</v>
      </c>
      <c r="C55" s="34">
        <v>506</v>
      </c>
      <c r="D55" s="34">
        <v>333</v>
      </c>
      <c r="E55" s="34">
        <v>268</v>
      </c>
      <c r="F55" s="34">
        <v>71</v>
      </c>
      <c r="G55" s="34">
        <v>57</v>
      </c>
      <c r="H55" s="34">
        <v>28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5">
        <f t="shared" ref="O55:O59" si="79">SUM(C55:N55)</f>
        <v>1263</v>
      </c>
      <c r="P55" s="33" t="str">
        <f t="shared" si="77"/>
        <v>Postal Total</v>
      </c>
      <c r="Q55" s="36">
        <f t="shared" si="65"/>
        <v>0.40063341250989709</v>
      </c>
      <c r="R55" s="36">
        <f t="shared" si="66"/>
        <v>0.26365795724465557</v>
      </c>
      <c r="S55" s="36">
        <f t="shared" si="67"/>
        <v>0.2121931908155186</v>
      </c>
      <c r="T55" s="36">
        <f t="shared" si="68"/>
        <v>5.6215360253365002E-2</v>
      </c>
      <c r="U55" s="36">
        <f t="shared" si="69"/>
        <v>4.5130641330166268E-2</v>
      </c>
      <c r="V55" s="36">
        <f t="shared" si="70"/>
        <v>2.2169437846397466E-2</v>
      </c>
      <c r="W55" s="36">
        <f t="shared" si="71"/>
        <v>0</v>
      </c>
      <c r="X55" s="36">
        <f t="shared" si="72"/>
        <v>0</v>
      </c>
      <c r="Y55" s="36">
        <f t="shared" si="73"/>
        <v>0</v>
      </c>
      <c r="Z55" s="36">
        <f t="shared" si="74"/>
        <v>0</v>
      </c>
      <c r="AA55" s="36">
        <f t="shared" si="75"/>
        <v>0</v>
      </c>
      <c r="AB55" s="36">
        <f t="shared" si="76"/>
        <v>0</v>
      </c>
      <c r="AC55" s="39">
        <f t="shared" si="78"/>
        <v>1</v>
      </c>
    </row>
    <row r="56" spans="2:29" ht="15.6" x14ac:dyDescent="0.3">
      <c r="B56" s="38" t="s">
        <v>99</v>
      </c>
      <c r="C56" s="34">
        <v>176</v>
      </c>
      <c r="D56" s="34">
        <v>141</v>
      </c>
      <c r="E56" s="34">
        <v>78</v>
      </c>
      <c r="F56" s="34">
        <v>36</v>
      </c>
      <c r="G56" s="34">
        <v>13</v>
      </c>
      <c r="H56" s="34">
        <v>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5">
        <f t="shared" si="79"/>
        <v>452</v>
      </c>
      <c r="P56" s="33" t="str">
        <f t="shared" si="77"/>
        <v>OC587^</v>
      </c>
      <c r="Q56" s="36">
        <f t="shared" si="65"/>
        <v>0.38938053097345132</v>
      </c>
      <c r="R56" s="36">
        <f t="shared" si="66"/>
        <v>0.31194690265486724</v>
      </c>
      <c r="S56" s="36">
        <f t="shared" si="67"/>
        <v>0.17256637168141592</v>
      </c>
      <c r="T56" s="36">
        <f t="shared" si="68"/>
        <v>7.9646017699115043E-2</v>
      </c>
      <c r="U56" s="36">
        <f t="shared" si="69"/>
        <v>2.8761061946902654E-2</v>
      </c>
      <c r="V56" s="36">
        <f t="shared" si="70"/>
        <v>1.7699115044247787E-2</v>
      </c>
      <c r="W56" s="36">
        <f t="shared" si="71"/>
        <v>0</v>
      </c>
      <c r="X56" s="36">
        <f t="shared" si="72"/>
        <v>0</v>
      </c>
      <c r="Y56" s="36">
        <f t="shared" si="73"/>
        <v>0</v>
      </c>
      <c r="Z56" s="36">
        <f t="shared" si="74"/>
        <v>0</v>
      </c>
      <c r="AA56" s="36">
        <f t="shared" si="75"/>
        <v>0</v>
      </c>
      <c r="AB56" s="36">
        <f t="shared" si="76"/>
        <v>0</v>
      </c>
      <c r="AC56" s="39">
        <f t="shared" si="78"/>
        <v>1</v>
      </c>
    </row>
    <row r="57" spans="2:29" ht="15.6" x14ac:dyDescent="0.3">
      <c r="B57" s="38" t="s">
        <v>100</v>
      </c>
      <c r="C57" s="34">
        <v>81</v>
      </c>
      <c r="D57" s="34">
        <v>65</v>
      </c>
      <c r="E57" s="34">
        <v>36</v>
      </c>
      <c r="F57" s="34">
        <v>17</v>
      </c>
      <c r="G57" s="34">
        <v>6</v>
      </c>
      <c r="H57" s="34">
        <v>3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5">
        <f t="shared" si="79"/>
        <v>208</v>
      </c>
      <c r="P57" s="33" t="str">
        <f t="shared" si="77"/>
        <v>OC590^</v>
      </c>
      <c r="Q57" s="36">
        <f t="shared" si="65"/>
        <v>0.38942307692307693</v>
      </c>
      <c r="R57" s="36">
        <f t="shared" si="66"/>
        <v>0.3125</v>
      </c>
      <c r="S57" s="36">
        <f t="shared" si="67"/>
        <v>0.17307692307692307</v>
      </c>
      <c r="T57" s="36">
        <f t="shared" si="68"/>
        <v>8.1730769230769232E-2</v>
      </c>
      <c r="U57" s="36">
        <f t="shared" si="69"/>
        <v>2.8846153846153848E-2</v>
      </c>
      <c r="V57" s="36">
        <f t="shared" si="70"/>
        <v>1.4423076923076924E-2</v>
      </c>
      <c r="W57" s="36">
        <f t="shared" si="71"/>
        <v>0</v>
      </c>
      <c r="X57" s="36">
        <f t="shared" si="72"/>
        <v>0</v>
      </c>
      <c r="Y57" s="36">
        <f t="shared" si="73"/>
        <v>0</v>
      </c>
      <c r="Z57" s="36">
        <f t="shared" si="74"/>
        <v>0</v>
      </c>
      <c r="AA57" s="36">
        <f t="shared" si="75"/>
        <v>0</v>
      </c>
      <c r="AB57" s="36">
        <f t="shared" si="76"/>
        <v>0</v>
      </c>
      <c r="AC57" s="39">
        <f t="shared" si="78"/>
        <v>1</v>
      </c>
    </row>
    <row r="58" spans="2:29" ht="15.6" x14ac:dyDescent="0.3">
      <c r="B58" s="38" t="s">
        <v>101</v>
      </c>
      <c r="C58" s="34">
        <v>704</v>
      </c>
      <c r="D58" s="34">
        <v>381</v>
      </c>
      <c r="E58" s="34">
        <v>192</v>
      </c>
      <c r="F58" s="34">
        <v>105</v>
      </c>
      <c r="G58" s="34">
        <v>76</v>
      </c>
      <c r="H58" s="34">
        <v>29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5">
        <f t="shared" si="79"/>
        <v>1487</v>
      </c>
      <c r="P58" s="33" t="str">
        <f t="shared" si="77"/>
        <v>OC593</v>
      </c>
      <c r="Q58" s="36">
        <f t="shared" si="65"/>
        <v>0.47343644922663081</v>
      </c>
      <c r="R58" s="36">
        <f t="shared" si="66"/>
        <v>0.25622057834566242</v>
      </c>
      <c r="S58" s="36">
        <f t="shared" si="67"/>
        <v>0.12911903160726296</v>
      </c>
      <c r="T58" s="36">
        <f t="shared" si="68"/>
        <v>7.0611970410221922E-2</v>
      </c>
      <c r="U58" s="36">
        <f t="shared" si="69"/>
        <v>5.1109616677874913E-2</v>
      </c>
      <c r="V58" s="36">
        <f t="shared" si="70"/>
        <v>1.9502353732347006E-2</v>
      </c>
      <c r="W58" s="36">
        <f t="shared" si="71"/>
        <v>0</v>
      </c>
      <c r="X58" s="36">
        <f t="shared" si="72"/>
        <v>0</v>
      </c>
      <c r="Y58" s="36">
        <f t="shared" si="73"/>
        <v>0</v>
      </c>
      <c r="Z58" s="36">
        <f t="shared" si="74"/>
        <v>0</v>
      </c>
      <c r="AA58" s="36">
        <f t="shared" si="75"/>
        <v>0</v>
      </c>
      <c r="AB58" s="36">
        <f t="shared" si="76"/>
        <v>0</v>
      </c>
      <c r="AC58" s="39">
        <f t="shared" si="78"/>
        <v>1</v>
      </c>
    </row>
    <row r="59" spans="2:29" ht="31.8" thickBot="1" x14ac:dyDescent="0.35">
      <c r="B59" s="38" t="s">
        <v>102</v>
      </c>
      <c r="C59" s="34">
        <v>276</v>
      </c>
      <c r="D59" s="34">
        <v>433</v>
      </c>
      <c r="E59" s="34">
        <v>344</v>
      </c>
      <c r="F59" s="34">
        <v>51</v>
      </c>
      <c r="G59" s="34">
        <v>28</v>
      </c>
      <c r="H59" s="34">
        <v>35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5">
        <f t="shared" si="79"/>
        <v>1167</v>
      </c>
      <c r="P59" s="33" t="str">
        <f t="shared" si="77"/>
        <v>OC5895 &amp; OC597</v>
      </c>
      <c r="Q59" s="36">
        <f t="shared" si="65"/>
        <v>0.23650385604113111</v>
      </c>
      <c r="R59" s="36">
        <f t="shared" si="66"/>
        <v>0.37103684661525277</v>
      </c>
      <c r="S59" s="36">
        <f t="shared" si="67"/>
        <v>0.29477292202227934</v>
      </c>
      <c r="T59" s="36">
        <f t="shared" si="68"/>
        <v>4.3701799485861184E-2</v>
      </c>
      <c r="U59" s="36">
        <f t="shared" si="69"/>
        <v>2.3993144815766924E-2</v>
      </c>
      <c r="V59" s="36">
        <f t="shared" si="70"/>
        <v>2.9991431019708654E-2</v>
      </c>
      <c r="W59" s="36">
        <f t="shared" si="71"/>
        <v>0</v>
      </c>
      <c r="X59" s="36">
        <f t="shared" si="72"/>
        <v>0</v>
      </c>
      <c r="Y59" s="36">
        <f t="shared" si="73"/>
        <v>0</v>
      </c>
      <c r="Z59" s="36">
        <f t="shared" si="74"/>
        <v>0</v>
      </c>
      <c r="AA59" s="36">
        <f t="shared" si="75"/>
        <v>0</v>
      </c>
      <c r="AB59" s="36">
        <f t="shared" si="76"/>
        <v>0</v>
      </c>
      <c r="AC59" s="39">
        <f t="shared" si="78"/>
        <v>1</v>
      </c>
    </row>
    <row r="60" spans="2:29" ht="16.2" thickBot="1" x14ac:dyDescent="0.35">
      <c r="B60" s="90" t="s">
        <v>48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2"/>
    </row>
  </sheetData>
  <mergeCells count="20">
    <mergeCell ref="B60:AC60"/>
    <mergeCell ref="B50:AC50"/>
    <mergeCell ref="B37:AC37"/>
    <mergeCell ref="B38:O38"/>
    <mergeCell ref="P38:AC38"/>
    <mergeCell ref="B48:AC48"/>
    <mergeCell ref="B51:O51"/>
    <mergeCell ref="P51:AC51"/>
    <mergeCell ref="B23:AC23"/>
    <mergeCell ref="B13:AC13"/>
    <mergeCell ref="B26:O26"/>
    <mergeCell ref="P26:AC26"/>
    <mergeCell ref="B35:AC35"/>
    <mergeCell ref="B25:AC25"/>
    <mergeCell ref="B3:O3"/>
    <mergeCell ref="P3:AC3"/>
    <mergeCell ref="B11:AC11"/>
    <mergeCell ref="B2:AC2"/>
    <mergeCell ref="B14:O14"/>
    <mergeCell ref="P14:AC14"/>
  </mergeCells>
  <conditionalFormatting sqref="Q5:AB5">
    <cfRule type="top10" dxfId="120" priority="185" rank="1"/>
  </conditionalFormatting>
  <conditionalFormatting sqref="Q6:AB6">
    <cfRule type="top10" dxfId="119" priority="184" rank="1"/>
  </conditionalFormatting>
  <conditionalFormatting sqref="Q7:AB7">
    <cfRule type="top10" dxfId="118" priority="183" rank="1"/>
  </conditionalFormatting>
  <conditionalFormatting sqref="Q8:AB8">
    <cfRule type="top10" dxfId="117" priority="182" rank="1"/>
  </conditionalFormatting>
  <conditionalFormatting sqref="Q9:AB9">
    <cfRule type="top10" dxfId="116" priority="181" rank="1"/>
  </conditionalFormatting>
  <conditionalFormatting sqref="Q10:AB10">
    <cfRule type="top10" dxfId="115" priority="180" rank="1"/>
  </conditionalFormatting>
  <conditionalFormatting sqref="C4:N4">
    <cfRule type="containsText" dxfId="114" priority="156" operator="containsText" text="Alba">
      <formula>NOT(ISERROR(SEARCH("Alba",C4)))</formula>
    </cfRule>
    <cfRule type="containsText" dxfId="113" priority="157" operator="containsText" text="Ind">
      <formula>NOT(ISERROR(SEARCH("Ind",C4)))</formula>
    </cfRule>
    <cfRule type="containsText" dxfId="112" priority="158" operator="containsText" text="Lib Dem">
      <formula>NOT(ISERROR(SEARCH("Lib Dem",C4)))</formula>
    </cfRule>
    <cfRule type="containsText" dxfId="111" priority="159" operator="containsText" text="Green">
      <formula>NOT(ISERROR(SEARCH("Green",C4)))</formula>
    </cfRule>
    <cfRule type="containsText" dxfId="110" priority="160" operator="containsText" text="Conservative">
      <formula>NOT(ISERROR(SEARCH("Conservative",C4)))</formula>
    </cfRule>
    <cfRule type="containsText" dxfId="109" priority="161" operator="containsText" text="SNP">
      <formula>NOT(ISERROR(SEARCH("SNP",C4)))</formula>
    </cfRule>
    <cfRule type="containsText" dxfId="108" priority="162" operator="containsText" text="Labour">
      <formula>NOT(ISERROR(SEARCH("Labour",C4)))</formula>
    </cfRule>
  </conditionalFormatting>
  <conditionalFormatting sqref="Q4:AB4">
    <cfRule type="containsText" dxfId="107" priority="149" operator="containsText" text="Alba">
      <formula>NOT(ISERROR(SEARCH("Alba",Q4)))</formula>
    </cfRule>
    <cfRule type="containsText" dxfId="106" priority="150" operator="containsText" text="Ind">
      <formula>NOT(ISERROR(SEARCH("Ind",Q4)))</formula>
    </cfRule>
    <cfRule type="containsText" dxfId="105" priority="151" operator="containsText" text="Lib Dem">
      <formula>NOT(ISERROR(SEARCH("Lib Dem",Q4)))</formula>
    </cfRule>
    <cfRule type="containsText" dxfId="104" priority="152" operator="containsText" text="Green">
      <formula>NOT(ISERROR(SEARCH("Green",Q4)))</formula>
    </cfRule>
    <cfRule type="containsText" dxfId="103" priority="153" operator="containsText" text="Conservative">
      <formula>NOT(ISERROR(SEARCH("Conservative",Q4)))</formula>
    </cfRule>
    <cfRule type="containsText" dxfId="102" priority="154" operator="containsText" text="SNP">
      <formula>NOT(ISERROR(SEARCH("SNP",Q4)))</formula>
    </cfRule>
    <cfRule type="containsText" dxfId="101" priority="155" operator="containsText" text="Labour">
      <formula>NOT(ISERROR(SEARCH("Labour",Q4)))</formula>
    </cfRule>
  </conditionalFormatting>
  <conditionalFormatting sqref="Q16:AB16">
    <cfRule type="top10" dxfId="100" priority="148" rank="1"/>
  </conditionalFormatting>
  <conditionalFormatting sqref="Q17:AB17">
    <cfRule type="top10" dxfId="99" priority="147" rank="1"/>
  </conditionalFormatting>
  <conditionalFormatting sqref="Q18:AB18">
    <cfRule type="top10" dxfId="98" priority="146" rank="1"/>
  </conditionalFormatting>
  <conditionalFormatting sqref="Q19:AB19">
    <cfRule type="top10" dxfId="97" priority="145" rank="1"/>
  </conditionalFormatting>
  <conditionalFormatting sqref="Q20:AB20">
    <cfRule type="top10" dxfId="96" priority="144" rank="1"/>
  </conditionalFormatting>
  <conditionalFormatting sqref="Q21:AB21">
    <cfRule type="top10" dxfId="95" priority="143" rank="1"/>
  </conditionalFormatting>
  <conditionalFormatting sqref="Q22:AB22">
    <cfRule type="top10" dxfId="94" priority="142" rank="1"/>
  </conditionalFormatting>
  <conditionalFormatting sqref="C15:N15">
    <cfRule type="containsText" dxfId="93" priority="119" operator="containsText" text="Alba">
      <formula>NOT(ISERROR(SEARCH("Alba",C15)))</formula>
    </cfRule>
    <cfRule type="containsText" dxfId="92" priority="120" operator="containsText" text="Ind">
      <formula>NOT(ISERROR(SEARCH("Ind",C15)))</formula>
    </cfRule>
    <cfRule type="containsText" dxfId="91" priority="121" operator="containsText" text="Lib Dem">
      <formula>NOT(ISERROR(SEARCH("Lib Dem",C15)))</formula>
    </cfRule>
    <cfRule type="containsText" dxfId="90" priority="122" operator="containsText" text="Green">
      <formula>NOT(ISERROR(SEARCH("Green",C15)))</formula>
    </cfRule>
    <cfRule type="containsText" dxfId="89" priority="123" operator="containsText" text="Conservative">
      <formula>NOT(ISERROR(SEARCH("Conservative",C15)))</formula>
    </cfRule>
    <cfRule type="containsText" dxfId="88" priority="124" operator="containsText" text="SNP">
      <formula>NOT(ISERROR(SEARCH("SNP",C15)))</formula>
    </cfRule>
    <cfRule type="containsText" dxfId="87" priority="125" operator="containsText" text="Labour">
      <formula>NOT(ISERROR(SEARCH("Labour",C15)))</formula>
    </cfRule>
  </conditionalFormatting>
  <conditionalFormatting sqref="Q15:AB15">
    <cfRule type="containsText" dxfId="86" priority="112" operator="containsText" text="Alba">
      <formula>NOT(ISERROR(SEARCH("Alba",Q15)))</formula>
    </cfRule>
    <cfRule type="containsText" dxfId="85" priority="113" operator="containsText" text="Ind">
      <formula>NOT(ISERROR(SEARCH("Ind",Q15)))</formula>
    </cfRule>
    <cfRule type="containsText" dxfId="84" priority="114" operator="containsText" text="Lib Dem">
      <formula>NOT(ISERROR(SEARCH("Lib Dem",Q15)))</formula>
    </cfRule>
    <cfRule type="containsText" dxfId="83" priority="115" operator="containsText" text="Green">
      <formula>NOT(ISERROR(SEARCH("Green",Q15)))</formula>
    </cfRule>
    <cfRule type="containsText" dxfId="82" priority="116" operator="containsText" text="Conservative">
      <formula>NOT(ISERROR(SEARCH("Conservative",Q15)))</formula>
    </cfRule>
    <cfRule type="containsText" dxfId="81" priority="117" operator="containsText" text="SNP">
      <formula>NOT(ISERROR(SEARCH("SNP",Q15)))</formula>
    </cfRule>
    <cfRule type="containsText" dxfId="80" priority="118" operator="containsText" text="Labour">
      <formula>NOT(ISERROR(SEARCH("Labour",Q15)))</formula>
    </cfRule>
  </conditionalFormatting>
  <conditionalFormatting sqref="Q28:AB28">
    <cfRule type="top10" dxfId="79" priority="111" rank="1"/>
  </conditionalFormatting>
  <conditionalFormatting sqref="Q29:AB29">
    <cfRule type="top10" dxfId="78" priority="110" rank="1"/>
  </conditionalFormatting>
  <conditionalFormatting sqref="Q30:AB30">
    <cfRule type="top10" dxfId="77" priority="109" rank="1"/>
  </conditionalFormatting>
  <conditionalFormatting sqref="Q31:AB31">
    <cfRule type="top10" dxfId="76" priority="108" rank="1"/>
  </conditionalFormatting>
  <conditionalFormatting sqref="Q32:AB32">
    <cfRule type="top10" dxfId="75" priority="107" rank="1"/>
  </conditionalFormatting>
  <conditionalFormatting sqref="Q33:AB33">
    <cfRule type="top10" dxfId="74" priority="106" rank="1"/>
  </conditionalFormatting>
  <conditionalFormatting sqref="Q34:AB34">
    <cfRule type="top10" dxfId="73" priority="105" rank="1"/>
  </conditionalFormatting>
  <conditionalFormatting sqref="C27:N27">
    <cfRule type="containsText" dxfId="56" priority="82" operator="containsText" text="Alba">
      <formula>NOT(ISERROR(SEARCH("Alba",C27)))</formula>
    </cfRule>
    <cfRule type="containsText" dxfId="55" priority="83" operator="containsText" text="Ind">
      <formula>NOT(ISERROR(SEARCH("Ind",C27)))</formula>
    </cfRule>
    <cfRule type="containsText" dxfId="54" priority="84" operator="containsText" text="Lib Dem">
      <formula>NOT(ISERROR(SEARCH("Lib Dem",C27)))</formula>
    </cfRule>
    <cfRule type="containsText" dxfId="53" priority="85" operator="containsText" text="Green">
      <formula>NOT(ISERROR(SEARCH("Green",C27)))</formula>
    </cfRule>
    <cfRule type="containsText" dxfId="52" priority="86" operator="containsText" text="Conservative">
      <formula>NOT(ISERROR(SEARCH("Conservative",C27)))</formula>
    </cfRule>
    <cfRule type="containsText" dxfId="51" priority="87" operator="containsText" text="SNP">
      <formula>NOT(ISERROR(SEARCH("SNP",C27)))</formula>
    </cfRule>
    <cfRule type="containsText" dxfId="50" priority="88" operator="containsText" text="Labour">
      <formula>NOT(ISERROR(SEARCH("Labour",C27)))</formula>
    </cfRule>
  </conditionalFormatting>
  <conditionalFormatting sqref="Q27:AB27">
    <cfRule type="containsText" dxfId="49" priority="75" operator="containsText" text="Alba">
      <formula>NOT(ISERROR(SEARCH("Alba",Q27)))</formula>
    </cfRule>
    <cfRule type="containsText" dxfId="48" priority="76" operator="containsText" text="Ind">
      <formula>NOT(ISERROR(SEARCH("Ind",Q27)))</formula>
    </cfRule>
    <cfRule type="containsText" dxfId="47" priority="77" operator="containsText" text="Lib Dem">
      <formula>NOT(ISERROR(SEARCH("Lib Dem",Q27)))</formula>
    </cfRule>
    <cfRule type="containsText" dxfId="46" priority="78" operator="containsText" text="Green">
      <formula>NOT(ISERROR(SEARCH("Green",Q27)))</formula>
    </cfRule>
    <cfRule type="containsText" dxfId="45" priority="79" operator="containsText" text="Conservative">
      <formula>NOT(ISERROR(SEARCH("Conservative",Q27)))</formula>
    </cfRule>
    <cfRule type="containsText" dxfId="44" priority="80" operator="containsText" text="SNP">
      <formula>NOT(ISERROR(SEARCH("SNP",Q27)))</formula>
    </cfRule>
    <cfRule type="containsText" dxfId="43" priority="81" operator="containsText" text="Labour">
      <formula>NOT(ISERROR(SEARCH("Labour",Q27)))</formula>
    </cfRule>
  </conditionalFormatting>
  <conditionalFormatting sqref="Q40:AB40">
    <cfRule type="top10" dxfId="42" priority="74" rank="1"/>
  </conditionalFormatting>
  <conditionalFormatting sqref="Q41:AB41">
    <cfRule type="top10" dxfId="41" priority="73" rank="1"/>
  </conditionalFormatting>
  <conditionalFormatting sqref="Q42:AB42">
    <cfRule type="top10" dxfId="40" priority="72" rank="1"/>
  </conditionalFormatting>
  <conditionalFormatting sqref="Q43:AB43">
    <cfRule type="top10" dxfId="39" priority="71" rank="1"/>
  </conditionalFormatting>
  <conditionalFormatting sqref="Q44:AB44">
    <cfRule type="top10" dxfId="38" priority="70" rank="1"/>
  </conditionalFormatting>
  <conditionalFormatting sqref="Q45:AB45">
    <cfRule type="top10" dxfId="37" priority="69" rank="1"/>
  </conditionalFormatting>
  <conditionalFormatting sqref="Q46:AB46">
    <cfRule type="top10" dxfId="36" priority="68" rank="1"/>
  </conditionalFormatting>
  <conditionalFormatting sqref="Q47:AB47">
    <cfRule type="top10" dxfId="35" priority="67" rank="1"/>
  </conditionalFormatting>
  <conditionalFormatting sqref="C39:N39">
    <cfRule type="containsText" dxfId="34" priority="45" operator="containsText" text="Alba">
      <formula>NOT(ISERROR(SEARCH("Alba",C39)))</formula>
    </cfRule>
    <cfRule type="containsText" dxfId="33" priority="46" operator="containsText" text="Ind">
      <formula>NOT(ISERROR(SEARCH("Ind",C39)))</formula>
    </cfRule>
    <cfRule type="containsText" dxfId="32" priority="47" operator="containsText" text="Lib Dem">
      <formula>NOT(ISERROR(SEARCH("Lib Dem",C39)))</formula>
    </cfRule>
    <cfRule type="containsText" dxfId="31" priority="48" operator="containsText" text="Green">
      <formula>NOT(ISERROR(SEARCH("Green",C39)))</formula>
    </cfRule>
    <cfRule type="containsText" dxfId="30" priority="49" operator="containsText" text="Conservative">
      <formula>NOT(ISERROR(SEARCH("Conservative",C39)))</formula>
    </cfRule>
    <cfRule type="containsText" dxfId="29" priority="50" operator="containsText" text="SNP">
      <formula>NOT(ISERROR(SEARCH("SNP",C39)))</formula>
    </cfRule>
    <cfRule type="containsText" dxfId="28" priority="51" operator="containsText" text="Labour">
      <formula>NOT(ISERROR(SEARCH("Labour",C39)))</formula>
    </cfRule>
  </conditionalFormatting>
  <conditionalFormatting sqref="Q39:AB39">
    <cfRule type="containsText" dxfId="27" priority="38" operator="containsText" text="Alba">
      <formula>NOT(ISERROR(SEARCH("Alba",Q39)))</formula>
    </cfRule>
    <cfRule type="containsText" dxfId="26" priority="39" operator="containsText" text="Ind">
      <formula>NOT(ISERROR(SEARCH("Ind",Q39)))</formula>
    </cfRule>
    <cfRule type="containsText" dxfId="25" priority="40" operator="containsText" text="Lib Dem">
      <formula>NOT(ISERROR(SEARCH("Lib Dem",Q39)))</formula>
    </cfRule>
    <cfRule type="containsText" dxfId="24" priority="41" operator="containsText" text="Green">
      <formula>NOT(ISERROR(SEARCH("Green",Q39)))</formula>
    </cfRule>
    <cfRule type="containsText" dxfId="23" priority="42" operator="containsText" text="Conservative">
      <formula>NOT(ISERROR(SEARCH("Conservative",Q39)))</formula>
    </cfRule>
    <cfRule type="containsText" dxfId="22" priority="43" operator="containsText" text="SNP">
      <formula>NOT(ISERROR(SEARCH("SNP",Q39)))</formula>
    </cfRule>
    <cfRule type="containsText" dxfId="21" priority="44" operator="containsText" text="Labour">
      <formula>NOT(ISERROR(SEARCH("Labour",Q39)))</formula>
    </cfRule>
  </conditionalFormatting>
  <conditionalFormatting sqref="Q53:AB53">
    <cfRule type="top10" dxfId="20" priority="37" rank="1"/>
  </conditionalFormatting>
  <conditionalFormatting sqref="Q54:AB54">
    <cfRule type="top10" dxfId="19" priority="36" rank="1"/>
  </conditionalFormatting>
  <conditionalFormatting sqref="Q55:AB55">
    <cfRule type="top10" dxfId="18" priority="35" rank="1"/>
  </conditionalFormatting>
  <conditionalFormatting sqref="Q56:AB56">
    <cfRule type="top10" dxfId="17" priority="34" rank="1"/>
  </conditionalFormatting>
  <conditionalFormatting sqref="Q57:AB57">
    <cfRule type="top10" dxfId="16" priority="33" rank="1"/>
  </conditionalFormatting>
  <conditionalFormatting sqref="Q58:AB58">
    <cfRule type="top10" dxfId="15" priority="32" rank="1"/>
  </conditionalFormatting>
  <conditionalFormatting sqref="Q59:AB59">
    <cfRule type="top10" dxfId="14" priority="31" rank="1"/>
  </conditionalFormatting>
  <conditionalFormatting sqref="C52:N52">
    <cfRule type="containsText" dxfId="13" priority="8" operator="containsText" text="Alba">
      <formula>NOT(ISERROR(SEARCH("Alba",C52)))</formula>
    </cfRule>
    <cfRule type="containsText" dxfId="12" priority="9" operator="containsText" text="Ind">
      <formula>NOT(ISERROR(SEARCH("Ind",C52)))</formula>
    </cfRule>
    <cfRule type="containsText" dxfId="11" priority="10" operator="containsText" text="Lib Dem">
      <formula>NOT(ISERROR(SEARCH("Lib Dem",C52)))</formula>
    </cfRule>
    <cfRule type="containsText" dxfId="10" priority="11" operator="containsText" text="Green">
      <formula>NOT(ISERROR(SEARCH("Green",C52)))</formula>
    </cfRule>
    <cfRule type="containsText" dxfId="9" priority="12" operator="containsText" text="Conservative">
      <formula>NOT(ISERROR(SEARCH("Conservative",C52)))</formula>
    </cfRule>
    <cfRule type="containsText" dxfId="8" priority="13" operator="containsText" text="SNP">
      <formula>NOT(ISERROR(SEARCH("SNP",C52)))</formula>
    </cfRule>
    <cfRule type="containsText" dxfId="7" priority="14" operator="containsText" text="Labour">
      <formula>NOT(ISERROR(SEARCH("Labour",C52)))</formula>
    </cfRule>
  </conditionalFormatting>
  <conditionalFormatting sqref="Q52:AB52">
    <cfRule type="containsText" dxfId="6" priority="1" operator="containsText" text="Alba">
      <formula>NOT(ISERROR(SEARCH("Alba",Q52)))</formula>
    </cfRule>
    <cfRule type="containsText" dxfId="5" priority="2" operator="containsText" text="Ind">
      <formula>NOT(ISERROR(SEARCH("Ind",Q52)))</formula>
    </cfRule>
    <cfRule type="containsText" dxfId="4" priority="3" operator="containsText" text="Lib Dem">
      <formula>NOT(ISERROR(SEARCH("Lib Dem",Q52)))</formula>
    </cfRule>
    <cfRule type="containsText" dxfId="3" priority="4" operator="containsText" text="Green">
      <formula>NOT(ISERROR(SEARCH("Green",Q52)))</formula>
    </cfRule>
    <cfRule type="containsText" dxfId="2" priority="5" operator="containsText" text="Conservative">
      <formula>NOT(ISERROR(SEARCH("Conservative",Q52)))</formula>
    </cfRule>
    <cfRule type="containsText" dxfId="1" priority="6" operator="containsText" text="SNP">
      <formula>NOT(ISERROR(SEARCH("SNP",Q52)))</formula>
    </cfRule>
    <cfRule type="containsText" dxfId="0" priority="7" operator="containsText" text="Labour">
      <formula>NOT(ISERROR(SEARCH("Labour",Q52)))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2022-05-23T19:26:32Z</dcterms:modified>
</cp:coreProperties>
</file>