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allan\Documents\Ballot Box Scotland\Council Elections\2022\Individual Councils\Moray\"/>
    </mc:Choice>
  </mc:AlternateContent>
  <xr:revisionPtr revIDLastSave="0" documentId="13_ncr:1_{A2C1EC29-C1D9-4F8E-B794-910EAAD8B7E5}" xr6:coauthVersionLast="47" xr6:coauthVersionMax="47" xr10:uidLastSave="{00000000-0000-0000-0000-000000000000}"/>
  <bookViews>
    <workbookView xWindow="-28920" yWindow="-30" windowWidth="29040" windowHeight="15840" xr2:uid="{44BCC744-C861-43F0-86CB-22C852956770}"/>
  </bookViews>
  <sheets>
    <sheet name="Transfers" sheetId="1" r:id="rId1"/>
    <sheet name="2nd Preferences" sheetId="2" r:id="rId2"/>
    <sheet name="Two-Candidate Preferred" sheetId="3" r:id="rId3"/>
    <sheet name="Polling District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96" i="4" l="1"/>
  <c r="V96" i="4"/>
  <c r="P96" i="4"/>
  <c r="AB96" i="4"/>
  <c r="AA96" i="4"/>
  <c r="Z96" i="4"/>
  <c r="Y96" i="4"/>
  <c r="W96" i="4"/>
  <c r="AB95" i="4"/>
  <c r="Z95" i="4"/>
  <c r="AA95" i="4"/>
  <c r="Y95" i="4"/>
  <c r="X95" i="4"/>
  <c r="W95" i="4"/>
  <c r="V95" i="4"/>
  <c r="P95" i="4"/>
  <c r="X94" i="4"/>
  <c r="V94" i="4"/>
  <c r="P94" i="4"/>
  <c r="AB94" i="4"/>
  <c r="AA94" i="4"/>
  <c r="Z94" i="4"/>
  <c r="Y94" i="4"/>
  <c r="W94" i="4"/>
  <c r="AB93" i="4"/>
  <c r="Z93" i="4"/>
  <c r="AA93" i="4"/>
  <c r="Y93" i="4"/>
  <c r="X93" i="4"/>
  <c r="W93" i="4"/>
  <c r="V93" i="4"/>
  <c r="P93" i="4"/>
  <c r="X92" i="4"/>
  <c r="V92" i="4"/>
  <c r="P92" i="4"/>
  <c r="AB92" i="4"/>
  <c r="AA92" i="4"/>
  <c r="Z92" i="4"/>
  <c r="Y92" i="4"/>
  <c r="W92" i="4"/>
  <c r="AB91" i="4"/>
  <c r="Z91" i="4"/>
  <c r="AA91" i="4"/>
  <c r="Y91" i="4"/>
  <c r="X91" i="4"/>
  <c r="W91" i="4"/>
  <c r="V91" i="4"/>
  <c r="P91" i="4"/>
  <c r="X90" i="4"/>
  <c r="V90" i="4"/>
  <c r="P90" i="4"/>
  <c r="AB90" i="4"/>
  <c r="AA90" i="4"/>
  <c r="Z90" i="4"/>
  <c r="Y90" i="4"/>
  <c r="W90" i="4"/>
  <c r="AB89" i="4"/>
  <c r="Z89" i="4"/>
  <c r="W89" i="4"/>
  <c r="AA89" i="4"/>
  <c r="Y89" i="4"/>
  <c r="X89" i="4"/>
  <c r="V89" i="4"/>
  <c r="P89" i="4"/>
  <c r="AA88" i="4"/>
  <c r="X88" i="4"/>
  <c r="V88" i="4"/>
  <c r="P88" i="4"/>
  <c r="AB88" i="4"/>
  <c r="Z88" i="4"/>
  <c r="Y88" i="4"/>
  <c r="W88" i="4"/>
  <c r="AA87" i="4"/>
  <c r="Y87" i="4"/>
  <c r="P87" i="4"/>
  <c r="AB87" i="4"/>
  <c r="Z87" i="4"/>
  <c r="X87" i="4"/>
  <c r="W87" i="4"/>
  <c r="V87" i="4"/>
  <c r="O87" i="4"/>
  <c r="S87" i="4" s="1"/>
  <c r="AB86" i="4"/>
  <c r="AA86" i="4"/>
  <c r="V86" i="4"/>
  <c r="P86" i="4"/>
  <c r="Z86" i="4"/>
  <c r="Y86" i="4"/>
  <c r="X86" i="4"/>
  <c r="W86" i="4"/>
  <c r="X85" i="4"/>
  <c r="V85" i="4"/>
  <c r="U85" i="4"/>
  <c r="AB85" i="4"/>
  <c r="AA85" i="4"/>
  <c r="Z85" i="4"/>
  <c r="Y85" i="4"/>
  <c r="W85" i="4"/>
  <c r="T85" i="4"/>
  <c r="S85" i="4"/>
  <c r="R85" i="4"/>
  <c r="Q85" i="4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AD77" i="2"/>
  <c r="AC77" i="2"/>
  <c r="AB77" i="2"/>
  <c r="AA77" i="2"/>
  <c r="Z77" i="2"/>
  <c r="Y77" i="2"/>
  <c r="X77" i="2"/>
  <c r="W77" i="2"/>
  <c r="V77" i="2"/>
  <c r="T77" i="2"/>
  <c r="S77" i="2"/>
  <c r="R77" i="2"/>
  <c r="Q77" i="2"/>
  <c r="P77" i="2"/>
  <c r="AD76" i="2"/>
  <c r="AC76" i="2"/>
  <c r="AB76" i="2"/>
  <c r="AA76" i="2"/>
  <c r="Z76" i="2"/>
  <c r="Y76" i="2"/>
  <c r="X76" i="2"/>
  <c r="W76" i="2"/>
  <c r="V76" i="2"/>
  <c r="U76" i="2"/>
  <c r="S76" i="2"/>
  <c r="R76" i="2"/>
  <c r="Q76" i="2"/>
  <c r="P76" i="2"/>
  <c r="AD75" i="2"/>
  <c r="AC75" i="2"/>
  <c r="AB75" i="2"/>
  <c r="AA75" i="2"/>
  <c r="Z75" i="2"/>
  <c r="Y75" i="2"/>
  <c r="X75" i="2"/>
  <c r="W75" i="2"/>
  <c r="V75" i="2"/>
  <c r="U75" i="2"/>
  <c r="T75" i="2"/>
  <c r="R75" i="2"/>
  <c r="Q75" i="2"/>
  <c r="P75" i="2"/>
  <c r="AD74" i="2"/>
  <c r="AC74" i="2"/>
  <c r="AB74" i="2"/>
  <c r="AA74" i="2"/>
  <c r="Z74" i="2"/>
  <c r="Y74" i="2"/>
  <c r="X74" i="2"/>
  <c r="W74" i="2"/>
  <c r="V74" i="2"/>
  <c r="U74" i="2"/>
  <c r="T74" i="2"/>
  <c r="S74" i="2"/>
  <c r="Q74" i="2"/>
  <c r="P74" i="2"/>
  <c r="Z73" i="2"/>
  <c r="X73" i="2"/>
  <c r="R73" i="2"/>
  <c r="AC73" i="2"/>
  <c r="AB73" i="2"/>
  <c r="AA73" i="2"/>
  <c r="Y73" i="2"/>
  <c r="W73" i="2"/>
  <c r="G73" i="2"/>
  <c r="V73" i="2" s="1"/>
  <c r="F73" i="2"/>
  <c r="U73" i="2" s="1"/>
  <c r="E73" i="2"/>
  <c r="T73" i="2" s="1"/>
  <c r="D73" i="2"/>
  <c r="S73" i="2" s="1"/>
  <c r="C73" i="2"/>
  <c r="R87" i="4" l="1"/>
  <c r="T87" i="4"/>
  <c r="Q87" i="4"/>
  <c r="AC87" i="4" s="1"/>
  <c r="U87" i="4"/>
  <c r="O88" i="4"/>
  <c r="O90" i="4"/>
  <c r="O92" i="4"/>
  <c r="O94" i="4"/>
  <c r="O96" i="4"/>
  <c r="O86" i="4"/>
  <c r="O89" i="4"/>
  <c r="O91" i="4"/>
  <c r="O93" i="4"/>
  <c r="O95" i="4"/>
  <c r="F90" i="1"/>
  <c r="N90" i="1" s="1"/>
  <c r="S89" i="1"/>
  <c r="R89" i="1"/>
  <c r="Q89" i="1"/>
  <c r="P89" i="1"/>
  <c r="O89" i="1"/>
  <c r="N89" i="1"/>
  <c r="M89" i="1"/>
  <c r="L89" i="1"/>
  <c r="K89" i="1"/>
  <c r="J89" i="1"/>
  <c r="I89" i="1"/>
  <c r="H89" i="1"/>
  <c r="E89" i="1"/>
  <c r="S88" i="1"/>
  <c r="S87" i="1"/>
  <c r="S86" i="1"/>
  <c r="S85" i="1"/>
  <c r="S84" i="1"/>
  <c r="S83" i="1"/>
  <c r="AA80" i="4"/>
  <c r="Z80" i="4"/>
  <c r="W80" i="4"/>
  <c r="O80" i="4"/>
  <c r="V80" i="4" s="1"/>
  <c r="AB80" i="4"/>
  <c r="Y80" i="4"/>
  <c r="X80" i="4"/>
  <c r="P80" i="4"/>
  <c r="AA79" i="4"/>
  <c r="Z79" i="4"/>
  <c r="W79" i="4"/>
  <c r="AB79" i="4"/>
  <c r="Y79" i="4"/>
  <c r="X79" i="4"/>
  <c r="P79" i="4"/>
  <c r="AA78" i="4"/>
  <c r="Z78" i="4"/>
  <c r="W78" i="4"/>
  <c r="AB78" i="4"/>
  <c r="Y78" i="4"/>
  <c r="X78" i="4"/>
  <c r="P78" i="4"/>
  <c r="AA77" i="4"/>
  <c r="Z77" i="4"/>
  <c r="W77" i="4"/>
  <c r="AB77" i="4"/>
  <c r="Y77" i="4"/>
  <c r="X77" i="4"/>
  <c r="P77" i="4"/>
  <c r="AA76" i="4"/>
  <c r="Z76" i="4"/>
  <c r="W76" i="4"/>
  <c r="P76" i="4"/>
  <c r="O76" i="4"/>
  <c r="R76" i="4" s="1"/>
  <c r="AB76" i="4"/>
  <c r="Y76" i="4"/>
  <c r="X76" i="4"/>
  <c r="Z75" i="4"/>
  <c r="Y75" i="4"/>
  <c r="P75" i="4"/>
  <c r="AB75" i="4"/>
  <c r="AA75" i="4"/>
  <c r="X75" i="4"/>
  <c r="W75" i="4"/>
  <c r="O75" i="4"/>
  <c r="V75" i="4" s="1"/>
  <c r="AB74" i="4"/>
  <c r="Y74" i="4"/>
  <c r="X74" i="4"/>
  <c r="P74" i="4"/>
  <c r="AA74" i="4"/>
  <c r="Z74" i="4"/>
  <c r="W74" i="4"/>
  <c r="O74" i="4"/>
  <c r="V74" i="4" s="1"/>
  <c r="X73" i="4"/>
  <c r="V73" i="4"/>
  <c r="AB73" i="4"/>
  <c r="AA73" i="4"/>
  <c r="Z73" i="4"/>
  <c r="Y73" i="4"/>
  <c r="W73" i="4"/>
  <c r="U73" i="4"/>
  <c r="T73" i="4"/>
  <c r="S73" i="4"/>
  <c r="R73" i="4"/>
  <c r="Q73" i="4"/>
  <c r="G27" i="3"/>
  <c r="D27" i="3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AD65" i="2"/>
  <c r="AC65" i="2"/>
  <c r="AB65" i="2"/>
  <c r="AA65" i="2"/>
  <c r="Z65" i="2"/>
  <c r="Y65" i="2"/>
  <c r="X65" i="2"/>
  <c r="W65" i="2"/>
  <c r="V65" i="2"/>
  <c r="T65" i="2"/>
  <c r="S65" i="2"/>
  <c r="R65" i="2"/>
  <c r="Q65" i="2"/>
  <c r="P65" i="2"/>
  <c r="AD64" i="2"/>
  <c r="AC64" i="2"/>
  <c r="AB64" i="2"/>
  <c r="AA64" i="2"/>
  <c r="Z64" i="2"/>
  <c r="Y64" i="2"/>
  <c r="X64" i="2"/>
  <c r="W64" i="2"/>
  <c r="V64" i="2"/>
  <c r="U64" i="2"/>
  <c r="S64" i="2"/>
  <c r="R64" i="2"/>
  <c r="Q64" i="2"/>
  <c r="P64" i="2"/>
  <c r="AD63" i="2"/>
  <c r="AC63" i="2"/>
  <c r="AB63" i="2"/>
  <c r="AA63" i="2"/>
  <c r="Z63" i="2"/>
  <c r="Y63" i="2"/>
  <c r="X63" i="2"/>
  <c r="W63" i="2"/>
  <c r="V63" i="2"/>
  <c r="U63" i="2"/>
  <c r="T63" i="2"/>
  <c r="R63" i="2"/>
  <c r="Q63" i="2"/>
  <c r="P63" i="2"/>
  <c r="AD62" i="2"/>
  <c r="AC62" i="2"/>
  <c r="AB62" i="2"/>
  <c r="AA62" i="2"/>
  <c r="Z62" i="2"/>
  <c r="Y62" i="2"/>
  <c r="X62" i="2"/>
  <c r="W62" i="2"/>
  <c r="V62" i="2"/>
  <c r="U62" i="2"/>
  <c r="T62" i="2"/>
  <c r="S62" i="2"/>
  <c r="Q62" i="2"/>
  <c r="P62" i="2"/>
  <c r="Y61" i="2"/>
  <c r="AC61" i="2"/>
  <c r="AB61" i="2"/>
  <c r="AA61" i="2"/>
  <c r="Z61" i="2"/>
  <c r="X61" i="2"/>
  <c r="H61" i="2"/>
  <c r="W61" i="2" s="1"/>
  <c r="G61" i="2"/>
  <c r="V61" i="2" s="1"/>
  <c r="F61" i="2"/>
  <c r="U61" i="2" s="1"/>
  <c r="E61" i="2"/>
  <c r="T61" i="2" s="1"/>
  <c r="D61" i="2"/>
  <c r="S61" i="2" s="1"/>
  <c r="C61" i="2"/>
  <c r="R61" i="2" s="1"/>
  <c r="T76" i="4" l="1"/>
  <c r="T80" i="4"/>
  <c r="U76" i="4"/>
  <c r="U80" i="4"/>
  <c r="R94" i="4"/>
  <c r="Q94" i="4"/>
  <c r="U94" i="4"/>
  <c r="T94" i="4"/>
  <c r="S94" i="4"/>
  <c r="U95" i="4"/>
  <c r="T95" i="4"/>
  <c r="S95" i="4"/>
  <c r="R95" i="4"/>
  <c r="Q95" i="4"/>
  <c r="U90" i="4"/>
  <c r="T90" i="4"/>
  <c r="S90" i="4"/>
  <c r="R90" i="4"/>
  <c r="Q90" i="4"/>
  <c r="U93" i="4"/>
  <c r="T93" i="4"/>
  <c r="S93" i="4"/>
  <c r="R93" i="4"/>
  <c r="Q93" i="4"/>
  <c r="U88" i="4"/>
  <c r="T88" i="4"/>
  <c r="Q88" i="4"/>
  <c r="S88" i="4"/>
  <c r="R88" i="4"/>
  <c r="U86" i="4"/>
  <c r="T86" i="4"/>
  <c r="R86" i="4"/>
  <c r="S86" i="4"/>
  <c r="Q86" i="4"/>
  <c r="T92" i="4"/>
  <c r="S92" i="4"/>
  <c r="U92" i="4"/>
  <c r="R92" i="4"/>
  <c r="Q92" i="4"/>
  <c r="R91" i="4"/>
  <c r="U91" i="4"/>
  <c r="T91" i="4"/>
  <c r="S91" i="4"/>
  <c r="Q91" i="4"/>
  <c r="U96" i="4"/>
  <c r="T96" i="4"/>
  <c r="Q96" i="4"/>
  <c r="S96" i="4"/>
  <c r="R96" i="4"/>
  <c r="S89" i="4"/>
  <c r="U89" i="4"/>
  <c r="T89" i="4"/>
  <c r="Q89" i="4"/>
  <c r="R89" i="4"/>
  <c r="F89" i="1"/>
  <c r="G89" i="1"/>
  <c r="J90" i="1"/>
  <c r="L90" i="1"/>
  <c r="S76" i="4"/>
  <c r="V76" i="4"/>
  <c r="Q80" i="4"/>
  <c r="Q75" i="4"/>
  <c r="S75" i="4"/>
  <c r="R75" i="4"/>
  <c r="Q74" i="4"/>
  <c r="T75" i="4"/>
  <c r="U75" i="4"/>
  <c r="R74" i="4"/>
  <c r="T74" i="4"/>
  <c r="R80" i="4"/>
  <c r="S74" i="4"/>
  <c r="U74" i="4"/>
  <c r="S80" i="4"/>
  <c r="AC80" i="4" s="1"/>
  <c r="Q76" i="4"/>
  <c r="AC76" i="4" s="1"/>
  <c r="O78" i="4"/>
  <c r="O77" i="4"/>
  <c r="O79" i="4"/>
  <c r="F78" i="1"/>
  <c r="N78" i="1" s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S76" i="1"/>
  <c r="S75" i="1"/>
  <c r="S74" i="1"/>
  <c r="S73" i="1"/>
  <c r="S72" i="1"/>
  <c r="S71" i="1"/>
  <c r="Z68" i="4"/>
  <c r="AB68" i="4"/>
  <c r="AA68" i="4"/>
  <c r="Y68" i="4"/>
  <c r="X68" i="4"/>
  <c r="W68" i="4"/>
  <c r="P68" i="4"/>
  <c r="AB67" i="4"/>
  <c r="AA67" i="4"/>
  <c r="Z67" i="4"/>
  <c r="Y67" i="4"/>
  <c r="X67" i="4"/>
  <c r="W67" i="4"/>
  <c r="P67" i="4"/>
  <c r="Z66" i="4"/>
  <c r="AB66" i="4"/>
  <c r="AA66" i="4"/>
  <c r="Y66" i="4"/>
  <c r="X66" i="4"/>
  <c r="W66" i="4"/>
  <c r="P66" i="4"/>
  <c r="P65" i="4"/>
  <c r="AB65" i="4"/>
  <c r="AA65" i="4"/>
  <c r="Z65" i="4"/>
  <c r="Y65" i="4"/>
  <c r="X65" i="4"/>
  <c r="W65" i="4"/>
  <c r="AA64" i="4"/>
  <c r="Y64" i="4"/>
  <c r="P64" i="4"/>
  <c r="AB64" i="4"/>
  <c r="Z64" i="4"/>
  <c r="X64" i="4"/>
  <c r="W64" i="4"/>
  <c r="O64" i="4"/>
  <c r="V64" i="4" s="1"/>
  <c r="AB63" i="4"/>
  <c r="AA63" i="4"/>
  <c r="P63" i="4"/>
  <c r="Z63" i="4"/>
  <c r="Y63" i="4"/>
  <c r="X63" i="4"/>
  <c r="W63" i="4"/>
  <c r="X62" i="4"/>
  <c r="V62" i="4"/>
  <c r="U62" i="4"/>
  <c r="AB62" i="4"/>
  <c r="AA62" i="4"/>
  <c r="Z62" i="4"/>
  <c r="Y62" i="4"/>
  <c r="W62" i="4"/>
  <c r="T62" i="4"/>
  <c r="S62" i="4"/>
  <c r="R62" i="4"/>
  <c r="Q62" i="4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AD53" i="2"/>
  <c r="AC53" i="2"/>
  <c r="AB53" i="2"/>
  <c r="AA53" i="2"/>
  <c r="Z53" i="2"/>
  <c r="Y53" i="2"/>
  <c r="X53" i="2"/>
  <c r="W53" i="2"/>
  <c r="V53" i="2"/>
  <c r="T53" i="2"/>
  <c r="S53" i="2"/>
  <c r="R53" i="2"/>
  <c r="Q53" i="2"/>
  <c r="P53" i="2"/>
  <c r="AD52" i="2"/>
  <c r="AC52" i="2"/>
  <c r="AB52" i="2"/>
  <c r="AA52" i="2"/>
  <c r="Z52" i="2"/>
  <c r="Y52" i="2"/>
  <c r="X52" i="2"/>
  <c r="W52" i="2"/>
  <c r="V52" i="2"/>
  <c r="U52" i="2"/>
  <c r="S52" i="2"/>
  <c r="R52" i="2"/>
  <c r="Q52" i="2"/>
  <c r="P52" i="2"/>
  <c r="AD51" i="2"/>
  <c r="AC51" i="2"/>
  <c r="AB51" i="2"/>
  <c r="AA51" i="2"/>
  <c r="Z51" i="2"/>
  <c r="Y51" i="2"/>
  <c r="X51" i="2"/>
  <c r="W51" i="2"/>
  <c r="V51" i="2"/>
  <c r="U51" i="2"/>
  <c r="T51" i="2"/>
  <c r="R51" i="2"/>
  <c r="Q51" i="2"/>
  <c r="P51" i="2"/>
  <c r="AD50" i="2"/>
  <c r="AC50" i="2"/>
  <c r="AB50" i="2"/>
  <c r="AA50" i="2"/>
  <c r="Z50" i="2"/>
  <c r="Y50" i="2"/>
  <c r="X50" i="2"/>
  <c r="W50" i="2"/>
  <c r="V50" i="2"/>
  <c r="U50" i="2"/>
  <c r="T50" i="2"/>
  <c r="S50" i="2"/>
  <c r="Q50" i="2"/>
  <c r="P50" i="2"/>
  <c r="R49" i="2"/>
  <c r="AC49" i="2"/>
  <c r="AB49" i="2"/>
  <c r="AA49" i="2"/>
  <c r="Z49" i="2"/>
  <c r="Y49" i="2"/>
  <c r="X49" i="2"/>
  <c r="H49" i="2"/>
  <c r="W49" i="2" s="1"/>
  <c r="G49" i="2"/>
  <c r="V49" i="2" s="1"/>
  <c r="F49" i="2"/>
  <c r="U49" i="2" s="1"/>
  <c r="E49" i="2"/>
  <c r="T49" i="2" s="1"/>
  <c r="D49" i="2"/>
  <c r="S49" i="2" s="1"/>
  <c r="C49" i="2"/>
  <c r="AC91" i="4" l="1"/>
  <c r="AC90" i="4"/>
  <c r="AC86" i="4"/>
  <c r="AC93" i="4"/>
  <c r="AC96" i="4"/>
  <c r="AC92" i="4"/>
  <c r="AC88" i="4"/>
  <c r="AC95" i="4"/>
  <c r="AC94" i="4"/>
  <c r="AC89" i="4"/>
  <c r="AC74" i="4"/>
  <c r="AC75" i="4"/>
  <c r="T77" i="4"/>
  <c r="V77" i="4"/>
  <c r="Q77" i="4"/>
  <c r="U77" i="4"/>
  <c r="S77" i="4"/>
  <c r="R77" i="4"/>
  <c r="R78" i="4"/>
  <c r="U78" i="4"/>
  <c r="T78" i="4"/>
  <c r="V78" i="4"/>
  <c r="Q78" i="4"/>
  <c r="S78" i="4"/>
  <c r="S79" i="4"/>
  <c r="R79" i="4"/>
  <c r="V79" i="4"/>
  <c r="Q79" i="4"/>
  <c r="U79" i="4"/>
  <c r="T79" i="4"/>
  <c r="J78" i="1"/>
  <c r="L78" i="1"/>
  <c r="R64" i="4"/>
  <c r="T64" i="4"/>
  <c r="Q64" i="4"/>
  <c r="U64" i="4"/>
  <c r="S64" i="4"/>
  <c r="O65" i="4"/>
  <c r="O67" i="4"/>
  <c r="O63" i="4"/>
  <c r="O66" i="4"/>
  <c r="O68" i="4"/>
  <c r="F66" i="1"/>
  <c r="N66" i="1" s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S64" i="1"/>
  <c r="S63" i="1"/>
  <c r="S62" i="1"/>
  <c r="S61" i="1"/>
  <c r="S60" i="1"/>
  <c r="S59" i="1"/>
  <c r="AA57" i="4"/>
  <c r="Z57" i="4"/>
  <c r="W57" i="4"/>
  <c r="AB57" i="4"/>
  <c r="Y57" i="4"/>
  <c r="X57" i="4"/>
  <c r="V57" i="4"/>
  <c r="P57" i="4"/>
  <c r="AA56" i="4"/>
  <c r="Y56" i="4"/>
  <c r="W56" i="4"/>
  <c r="V56" i="4"/>
  <c r="O56" i="4"/>
  <c r="T56" i="4" s="1"/>
  <c r="AB56" i="4"/>
  <c r="Z56" i="4"/>
  <c r="X56" i="4"/>
  <c r="P56" i="4"/>
  <c r="AA55" i="4"/>
  <c r="Z55" i="4"/>
  <c r="W55" i="4"/>
  <c r="AB55" i="4"/>
  <c r="Y55" i="4"/>
  <c r="X55" i="4"/>
  <c r="V55" i="4"/>
  <c r="P55" i="4"/>
  <c r="AA54" i="4"/>
  <c r="Y54" i="4"/>
  <c r="W54" i="4"/>
  <c r="V54" i="4"/>
  <c r="O54" i="4"/>
  <c r="Q54" i="4" s="1"/>
  <c r="AB54" i="4"/>
  <c r="Z54" i="4"/>
  <c r="X54" i="4"/>
  <c r="P54" i="4"/>
  <c r="AA53" i="4"/>
  <c r="Z53" i="4"/>
  <c r="W53" i="4"/>
  <c r="AB53" i="4"/>
  <c r="Y53" i="4"/>
  <c r="X53" i="4"/>
  <c r="V53" i="4"/>
  <c r="P53" i="4"/>
  <c r="AA52" i="4"/>
  <c r="Y52" i="4"/>
  <c r="W52" i="4"/>
  <c r="V52" i="4"/>
  <c r="O52" i="4"/>
  <c r="Q52" i="4" s="1"/>
  <c r="AB52" i="4"/>
  <c r="Z52" i="4"/>
  <c r="X52" i="4"/>
  <c r="P52" i="4"/>
  <c r="AA51" i="4"/>
  <c r="Z51" i="4"/>
  <c r="W51" i="4"/>
  <c r="AB51" i="4"/>
  <c r="Y51" i="4"/>
  <c r="X51" i="4"/>
  <c r="V51" i="4"/>
  <c r="P51" i="4"/>
  <c r="AA50" i="4"/>
  <c r="Y50" i="4"/>
  <c r="W50" i="4"/>
  <c r="V50" i="4"/>
  <c r="P50" i="4"/>
  <c r="O50" i="4"/>
  <c r="U50" i="4" s="1"/>
  <c r="AB50" i="4"/>
  <c r="Z50" i="4"/>
  <c r="X50" i="4"/>
  <c r="R50" i="4"/>
  <c r="AB49" i="4"/>
  <c r="Z49" i="4"/>
  <c r="Y49" i="4"/>
  <c r="V49" i="4"/>
  <c r="P49" i="4"/>
  <c r="O49" i="4"/>
  <c r="T49" i="4" s="1"/>
  <c r="AA49" i="4"/>
  <c r="X49" i="4"/>
  <c r="W49" i="4"/>
  <c r="AB48" i="4"/>
  <c r="Y48" i="4"/>
  <c r="W48" i="4"/>
  <c r="P48" i="4"/>
  <c r="O48" i="4"/>
  <c r="Q48" i="4" s="1"/>
  <c r="AA48" i="4"/>
  <c r="Z48" i="4"/>
  <c r="X48" i="4"/>
  <c r="V48" i="4"/>
  <c r="AB47" i="4"/>
  <c r="Y47" i="4"/>
  <c r="W47" i="4"/>
  <c r="V47" i="4"/>
  <c r="T47" i="4"/>
  <c r="Q47" i="4"/>
  <c r="AA47" i="4"/>
  <c r="Z47" i="4"/>
  <c r="X47" i="4"/>
  <c r="U47" i="4"/>
  <c r="S47" i="4"/>
  <c r="R47" i="4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AD42" i="2"/>
  <c r="AC42" i="2"/>
  <c r="AB42" i="2"/>
  <c r="AA42" i="2"/>
  <c r="Z42" i="2"/>
  <c r="Y42" i="2"/>
  <c r="X42" i="2"/>
  <c r="W42" i="2"/>
  <c r="V42" i="2"/>
  <c r="T42" i="2"/>
  <c r="S42" i="2"/>
  <c r="R42" i="2"/>
  <c r="Q42" i="2"/>
  <c r="P42" i="2"/>
  <c r="AD41" i="2"/>
  <c r="AC41" i="2"/>
  <c r="AB41" i="2"/>
  <c r="AA41" i="2"/>
  <c r="Z41" i="2"/>
  <c r="Y41" i="2"/>
  <c r="X41" i="2"/>
  <c r="W41" i="2"/>
  <c r="V41" i="2"/>
  <c r="U41" i="2"/>
  <c r="S41" i="2"/>
  <c r="R41" i="2"/>
  <c r="Q41" i="2"/>
  <c r="P41" i="2"/>
  <c r="AD40" i="2"/>
  <c r="AC40" i="2"/>
  <c r="AB40" i="2"/>
  <c r="AA40" i="2"/>
  <c r="Z40" i="2"/>
  <c r="Y40" i="2"/>
  <c r="X40" i="2"/>
  <c r="W40" i="2"/>
  <c r="V40" i="2"/>
  <c r="U40" i="2"/>
  <c r="T40" i="2"/>
  <c r="R40" i="2"/>
  <c r="Q40" i="2"/>
  <c r="P40" i="2"/>
  <c r="AD39" i="2"/>
  <c r="AC39" i="2"/>
  <c r="AB39" i="2"/>
  <c r="AA39" i="2"/>
  <c r="Z39" i="2"/>
  <c r="Y39" i="2"/>
  <c r="X39" i="2"/>
  <c r="W39" i="2"/>
  <c r="V39" i="2"/>
  <c r="U39" i="2"/>
  <c r="T39" i="2"/>
  <c r="S39" i="2"/>
  <c r="Q39" i="2"/>
  <c r="P39" i="2"/>
  <c r="AC38" i="2"/>
  <c r="AB38" i="2"/>
  <c r="AA38" i="2"/>
  <c r="Z38" i="2"/>
  <c r="Y38" i="2"/>
  <c r="X38" i="2"/>
  <c r="W38" i="2"/>
  <c r="G38" i="2"/>
  <c r="V38" i="2" s="1"/>
  <c r="F38" i="2"/>
  <c r="U38" i="2" s="1"/>
  <c r="E38" i="2"/>
  <c r="T38" i="2" s="1"/>
  <c r="D38" i="2"/>
  <c r="S38" i="2" s="1"/>
  <c r="C38" i="2"/>
  <c r="R38" i="2" s="1"/>
  <c r="R52" i="4" l="1"/>
  <c r="T50" i="4"/>
  <c r="AC79" i="4"/>
  <c r="T52" i="4"/>
  <c r="AC78" i="4"/>
  <c r="AC77" i="4"/>
  <c r="S54" i="4"/>
  <c r="S56" i="4"/>
  <c r="R54" i="4"/>
  <c r="AC64" i="4"/>
  <c r="Q65" i="4"/>
  <c r="V65" i="4"/>
  <c r="U65" i="4"/>
  <c r="T65" i="4"/>
  <c r="S65" i="4"/>
  <c r="R65" i="4"/>
  <c r="R66" i="4"/>
  <c r="T66" i="4"/>
  <c r="S66" i="4"/>
  <c r="U66" i="4"/>
  <c r="Q66" i="4"/>
  <c r="V66" i="4"/>
  <c r="U67" i="4"/>
  <c r="V67" i="4"/>
  <c r="T67" i="4"/>
  <c r="S67" i="4"/>
  <c r="R67" i="4"/>
  <c r="Q67" i="4"/>
  <c r="V63" i="4"/>
  <c r="T63" i="4"/>
  <c r="U63" i="4"/>
  <c r="S63" i="4"/>
  <c r="R63" i="4"/>
  <c r="Q63" i="4"/>
  <c r="Q68" i="4"/>
  <c r="S68" i="4"/>
  <c r="V68" i="4"/>
  <c r="U68" i="4"/>
  <c r="R68" i="4"/>
  <c r="T68" i="4"/>
  <c r="J66" i="1"/>
  <c r="L66" i="1"/>
  <c r="T54" i="4"/>
  <c r="R48" i="4"/>
  <c r="T48" i="4"/>
  <c r="S52" i="4"/>
  <c r="U54" i="4"/>
  <c r="U52" i="4"/>
  <c r="R56" i="4"/>
  <c r="S48" i="4"/>
  <c r="U56" i="4"/>
  <c r="U48" i="4"/>
  <c r="Q50" i="4"/>
  <c r="Q49" i="4"/>
  <c r="S50" i="4"/>
  <c r="Q56" i="4"/>
  <c r="S49" i="4"/>
  <c r="R49" i="4"/>
  <c r="U49" i="4"/>
  <c r="O53" i="4"/>
  <c r="O55" i="4"/>
  <c r="O57" i="4"/>
  <c r="O51" i="4"/>
  <c r="F54" i="1"/>
  <c r="N54" i="1" s="1"/>
  <c r="S53" i="1"/>
  <c r="R53" i="1"/>
  <c r="Q53" i="1"/>
  <c r="P53" i="1"/>
  <c r="O53" i="1"/>
  <c r="N53" i="1"/>
  <c r="M53" i="1"/>
  <c r="L53" i="1"/>
  <c r="K53" i="1"/>
  <c r="J53" i="1"/>
  <c r="S52" i="1"/>
  <c r="S51" i="1"/>
  <c r="S50" i="1"/>
  <c r="S49" i="1"/>
  <c r="S48" i="1"/>
  <c r="S47" i="1"/>
  <c r="Y42" i="4"/>
  <c r="V42" i="4"/>
  <c r="O42" i="4"/>
  <c r="S42" i="4" s="1"/>
  <c r="AB42" i="4"/>
  <c r="AA42" i="4"/>
  <c r="Z42" i="4"/>
  <c r="X42" i="4"/>
  <c r="W42" i="4"/>
  <c r="U42" i="4"/>
  <c r="P42" i="4"/>
  <c r="AA41" i="4"/>
  <c r="Z41" i="4"/>
  <c r="U41" i="4"/>
  <c r="AB41" i="4"/>
  <c r="Y41" i="4"/>
  <c r="X41" i="4"/>
  <c r="W41" i="4"/>
  <c r="V41" i="4"/>
  <c r="P41" i="4"/>
  <c r="Y40" i="4"/>
  <c r="W40" i="4"/>
  <c r="V40" i="4"/>
  <c r="O40" i="4"/>
  <c r="Q40" i="4" s="1"/>
  <c r="AB40" i="4"/>
  <c r="AA40" i="4"/>
  <c r="Z40" i="4"/>
  <c r="X40" i="4"/>
  <c r="U40" i="4"/>
  <c r="P40" i="4"/>
  <c r="AA39" i="4"/>
  <c r="Z39" i="4"/>
  <c r="U39" i="4"/>
  <c r="AB39" i="4"/>
  <c r="Y39" i="4"/>
  <c r="X39" i="4"/>
  <c r="W39" i="4"/>
  <c r="V39" i="4"/>
  <c r="P39" i="4"/>
  <c r="Y38" i="4"/>
  <c r="W38" i="4"/>
  <c r="V38" i="4"/>
  <c r="O38" i="4"/>
  <c r="S38" i="4" s="1"/>
  <c r="AB38" i="4"/>
  <c r="AA38" i="4"/>
  <c r="Z38" i="4"/>
  <c r="X38" i="4"/>
  <c r="U38" i="4"/>
  <c r="P38" i="4"/>
  <c r="AA37" i="4"/>
  <c r="Z37" i="4"/>
  <c r="U37" i="4"/>
  <c r="AB37" i="4"/>
  <c r="Y37" i="4"/>
  <c r="X37" i="4"/>
  <c r="W37" i="4"/>
  <c r="V37" i="4"/>
  <c r="P37" i="4"/>
  <c r="Y36" i="4"/>
  <c r="W36" i="4"/>
  <c r="V36" i="4"/>
  <c r="P36" i="4"/>
  <c r="O36" i="4"/>
  <c r="Q36" i="4" s="1"/>
  <c r="AB36" i="4"/>
  <c r="AA36" i="4"/>
  <c r="Z36" i="4"/>
  <c r="X36" i="4"/>
  <c r="U36" i="4"/>
  <c r="AB35" i="4"/>
  <c r="Z35" i="4"/>
  <c r="P35" i="4"/>
  <c r="AA35" i="4"/>
  <c r="Y35" i="4"/>
  <c r="X35" i="4"/>
  <c r="W35" i="4"/>
  <c r="V35" i="4"/>
  <c r="U35" i="4"/>
  <c r="O35" i="4"/>
  <c r="Q35" i="4" s="1"/>
  <c r="AB34" i="4"/>
  <c r="AA34" i="4"/>
  <c r="Z34" i="4"/>
  <c r="W34" i="4"/>
  <c r="V34" i="4"/>
  <c r="U34" i="4"/>
  <c r="P34" i="4"/>
  <c r="Y34" i="4"/>
  <c r="X34" i="4"/>
  <c r="AB33" i="4"/>
  <c r="W33" i="4"/>
  <c r="V33" i="4"/>
  <c r="U33" i="4"/>
  <c r="T33" i="4"/>
  <c r="AA33" i="4"/>
  <c r="Z33" i="4"/>
  <c r="Y33" i="4"/>
  <c r="X33" i="4"/>
  <c r="S33" i="4"/>
  <c r="R33" i="4"/>
  <c r="Q33" i="4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AD32" i="2"/>
  <c r="AC32" i="2"/>
  <c r="AB32" i="2"/>
  <c r="AA32" i="2"/>
  <c r="Z32" i="2"/>
  <c r="Y32" i="2"/>
  <c r="X32" i="2"/>
  <c r="W32" i="2"/>
  <c r="V32" i="2"/>
  <c r="T32" i="2"/>
  <c r="S32" i="2"/>
  <c r="R32" i="2"/>
  <c r="Q32" i="2"/>
  <c r="P32" i="2"/>
  <c r="AD31" i="2"/>
  <c r="AC31" i="2"/>
  <c r="AB31" i="2"/>
  <c r="AA31" i="2"/>
  <c r="Z31" i="2"/>
  <c r="Y31" i="2"/>
  <c r="X31" i="2"/>
  <c r="W31" i="2"/>
  <c r="V31" i="2"/>
  <c r="U31" i="2"/>
  <c r="S31" i="2"/>
  <c r="R31" i="2"/>
  <c r="Q31" i="2"/>
  <c r="P31" i="2"/>
  <c r="AD30" i="2"/>
  <c r="AC30" i="2"/>
  <c r="AB30" i="2"/>
  <c r="AA30" i="2"/>
  <c r="Z30" i="2"/>
  <c r="Y30" i="2"/>
  <c r="X30" i="2"/>
  <c r="W30" i="2"/>
  <c r="V30" i="2"/>
  <c r="U30" i="2"/>
  <c r="T30" i="2"/>
  <c r="R30" i="2"/>
  <c r="Q30" i="2"/>
  <c r="P30" i="2"/>
  <c r="AD29" i="2"/>
  <c r="AC29" i="2"/>
  <c r="AB29" i="2"/>
  <c r="AA29" i="2"/>
  <c r="Z29" i="2"/>
  <c r="Y29" i="2"/>
  <c r="X29" i="2"/>
  <c r="W29" i="2"/>
  <c r="V29" i="2"/>
  <c r="U29" i="2"/>
  <c r="T29" i="2"/>
  <c r="S29" i="2"/>
  <c r="Q29" i="2"/>
  <c r="P29" i="2"/>
  <c r="AC28" i="2"/>
  <c r="AB28" i="2"/>
  <c r="AA28" i="2"/>
  <c r="Z28" i="2"/>
  <c r="Y28" i="2"/>
  <c r="X28" i="2"/>
  <c r="W28" i="2"/>
  <c r="V28" i="2"/>
  <c r="F28" i="2"/>
  <c r="U28" i="2" s="1"/>
  <c r="E28" i="2"/>
  <c r="T28" i="2" s="1"/>
  <c r="D28" i="2"/>
  <c r="S28" i="2" s="1"/>
  <c r="C28" i="2"/>
  <c r="R28" i="2" s="1"/>
  <c r="AC54" i="4" l="1"/>
  <c r="E53" i="1"/>
  <c r="R40" i="4"/>
  <c r="AC50" i="4"/>
  <c r="AC52" i="4"/>
  <c r="AC66" i="4"/>
  <c r="AC67" i="4"/>
  <c r="AC68" i="4"/>
  <c r="AC65" i="4"/>
  <c r="AC63" i="4"/>
  <c r="AC56" i="4"/>
  <c r="R42" i="4"/>
  <c r="AC48" i="4"/>
  <c r="T35" i="4"/>
  <c r="T57" i="4"/>
  <c r="U57" i="4"/>
  <c r="Q57" i="4"/>
  <c r="S57" i="4"/>
  <c r="R57" i="4"/>
  <c r="T51" i="4"/>
  <c r="U51" i="4"/>
  <c r="Q51" i="4"/>
  <c r="S51" i="4"/>
  <c r="R51" i="4"/>
  <c r="R55" i="4"/>
  <c r="S55" i="4"/>
  <c r="T55" i="4"/>
  <c r="U55" i="4"/>
  <c r="Q55" i="4"/>
  <c r="T53" i="4"/>
  <c r="U53" i="4"/>
  <c r="Q53" i="4"/>
  <c r="S53" i="4"/>
  <c r="R53" i="4"/>
  <c r="AC49" i="4"/>
  <c r="H53" i="1"/>
  <c r="F53" i="1"/>
  <c r="G53" i="1"/>
  <c r="I53" i="1"/>
  <c r="J54" i="1"/>
  <c r="L54" i="1"/>
  <c r="S36" i="4"/>
  <c r="T36" i="4"/>
  <c r="T42" i="4"/>
  <c r="Q42" i="4"/>
  <c r="S40" i="4"/>
  <c r="R36" i="4"/>
  <c r="R35" i="4"/>
  <c r="T40" i="4"/>
  <c r="T38" i="4"/>
  <c r="Q38" i="4"/>
  <c r="R38" i="4"/>
  <c r="S35" i="4"/>
  <c r="O34" i="4"/>
  <c r="O37" i="4"/>
  <c r="O39" i="4"/>
  <c r="O41" i="4"/>
  <c r="F42" i="1"/>
  <c r="N42" i="1" s="1"/>
  <c r="S41" i="1"/>
  <c r="R41" i="1"/>
  <c r="Q41" i="1"/>
  <c r="P41" i="1"/>
  <c r="O41" i="1"/>
  <c r="N41" i="1"/>
  <c r="M41" i="1"/>
  <c r="L41" i="1"/>
  <c r="K41" i="1"/>
  <c r="J41" i="1"/>
  <c r="I41" i="1"/>
  <c r="S40" i="1"/>
  <c r="S39" i="1"/>
  <c r="S38" i="1"/>
  <c r="S37" i="1"/>
  <c r="S36" i="1"/>
  <c r="AC42" i="4" l="1"/>
  <c r="AC36" i="4"/>
  <c r="AC40" i="4"/>
  <c r="AC55" i="4"/>
  <c r="AC51" i="4"/>
  <c r="AC57" i="4"/>
  <c r="AC53" i="4"/>
  <c r="F41" i="1"/>
  <c r="H41" i="1"/>
  <c r="E41" i="1"/>
  <c r="G41" i="1"/>
  <c r="AC35" i="4"/>
  <c r="AC38" i="4"/>
  <c r="R41" i="4"/>
  <c r="S41" i="4"/>
  <c r="T41" i="4"/>
  <c r="Q41" i="4"/>
  <c r="T37" i="4"/>
  <c r="S37" i="4"/>
  <c r="Q37" i="4"/>
  <c r="R37" i="4"/>
  <c r="T39" i="4"/>
  <c r="S39" i="4"/>
  <c r="Q39" i="4"/>
  <c r="R39" i="4"/>
  <c r="T34" i="4"/>
  <c r="Q34" i="4"/>
  <c r="S34" i="4"/>
  <c r="R34" i="4"/>
  <c r="J42" i="1"/>
  <c r="L42" i="1"/>
  <c r="AC37" i="4" l="1"/>
  <c r="AC34" i="4"/>
  <c r="AC39" i="4"/>
  <c r="AC41" i="4"/>
  <c r="R30" i="1" l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AB25" i="4" l="1"/>
  <c r="AA25" i="4"/>
  <c r="Z25" i="4"/>
  <c r="W25" i="4"/>
  <c r="U25" i="4"/>
  <c r="Y25" i="4"/>
  <c r="X25" i="4"/>
  <c r="V25" i="4"/>
  <c r="P25" i="4"/>
  <c r="AA24" i="4"/>
  <c r="Y24" i="4"/>
  <c r="X24" i="4"/>
  <c r="W24" i="4"/>
  <c r="V24" i="4"/>
  <c r="P24" i="4"/>
  <c r="O24" i="4"/>
  <c r="S24" i="4" s="1"/>
  <c r="AB24" i="4"/>
  <c r="Z24" i="4"/>
  <c r="U24" i="4"/>
  <c r="AB23" i="4"/>
  <c r="AA23" i="4"/>
  <c r="Z23" i="4"/>
  <c r="W23" i="4"/>
  <c r="U23" i="4"/>
  <c r="Y23" i="4"/>
  <c r="X23" i="4"/>
  <c r="V23" i="4"/>
  <c r="P23" i="4"/>
  <c r="AA22" i="4"/>
  <c r="Y22" i="4"/>
  <c r="X22" i="4"/>
  <c r="W22" i="4"/>
  <c r="V22" i="4"/>
  <c r="P22" i="4"/>
  <c r="O22" i="4"/>
  <c r="S22" i="4" s="1"/>
  <c r="AB22" i="4"/>
  <c r="Z22" i="4"/>
  <c r="U22" i="4"/>
  <c r="AB21" i="4"/>
  <c r="AA21" i="4"/>
  <c r="Z21" i="4"/>
  <c r="W21" i="4"/>
  <c r="U21" i="4"/>
  <c r="Y21" i="4"/>
  <c r="X21" i="4"/>
  <c r="V21" i="4"/>
  <c r="P21" i="4"/>
  <c r="AA20" i="4"/>
  <c r="Y20" i="4"/>
  <c r="X20" i="4"/>
  <c r="W20" i="4"/>
  <c r="V20" i="4"/>
  <c r="P20" i="4"/>
  <c r="O20" i="4"/>
  <c r="R20" i="4" s="1"/>
  <c r="AB20" i="4"/>
  <c r="Z20" i="4"/>
  <c r="U20" i="4"/>
  <c r="AB19" i="4"/>
  <c r="AA19" i="4"/>
  <c r="Z19" i="4"/>
  <c r="Y19" i="4"/>
  <c r="V19" i="4"/>
  <c r="P19" i="4"/>
  <c r="X19" i="4"/>
  <c r="W19" i="4"/>
  <c r="U19" i="4"/>
  <c r="O19" i="4"/>
  <c r="T19" i="4" s="1"/>
  <c r="AB18" i="4"/>
  <c r="Y18" i="4"/>
  <c r="W18" i="4"/>
  <c r="V18" i="4"/>
  <c r="U18" i="4"/>
  <c r="P18" i="4"/>
  <c r="O18" i="4"/>
  <c r="T18" i="4" s="1"/>
  <c r="AA18" i="4"/>
  <c r="Z18" i="4"/>
  <c r="X18" i="4"/>
  <c r="Y17" i="4"/>
  <c r="X17" i="4"/>
  <c r="W17" i="4"/>
  <c r="V17" i="4"/>
  <c r="Q17" i="4"/>
  <c r="AB17" i="4"/>
  <c r="AA17" i="4"/>
  <c r="Z17" i="4"/>
  <c r="U17" i="4"/>
  <c r="T17" i="4"/>
  <c r="S17" i="4"/>
  <c r="R17" i="4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AD19" i="2"/>
  <c r="AC19" i="2"/>
  <c r="AB19" i="2"/>
  <c r="AA19" i="2"/>
  <c r="Z19" i="2"/>
  <c r="Y19" i="2"/>
  <c r="X19" i="2"/>
  <c r="W19" i="2"/>
  <c r="V19" i="2"/>
  <c r="T19" i="2"/>
  <c r="S19" i="2"/>
  <c r="R19" i="2"/>
  <c r="Q19" i="2"/>
  <c r="P19" i="2"/>
  <c r="AD18" i="2"/>
  <c r="AC18" i="2"/>
  <c r="AB18" i="2"/>
  <c r="AA18" i="2"/>
  <c r="Z18" i="2"/>
  <c r="Y18" i="2"/>
  <c r="X18" i="2"/>
  <c r="W18" i="2"/>
  <c r="V18" i="2"/>
  <c r="U18" i="2"/>
  <c r="S18" i="2"/>
  <c r="R18" i="2"/>
  <c r="Q18" i="2"/>
  <c r="P18" i="2"/>
  <c r="AD17" i="2"/>
  <c r="AC17" i="2"/>
  <c r="AB17" i="2"/>
  <c r="AA17" i="2"/>
  <c r="Z17" i="2"/>
  <c r="Y17" i="2"/>
  <c r="X17" i="2"/>
  <c r="W17" i="2"/>
  <c r="V17" i="2"/>
  <c r="U17" i="2"/>
  <c r="T17" i="2"/>
  <c r="R17" i="2"/>
  <c r="Q17" i="2"/>
  <c r="P17" i="2"/>
  <c r="AD16" i="2"/>
  <c r="AC16" i="2"/>
  <c r="AB16" i="2"/>
  <c r="AA16" i="2"/>
  <c r="Z16" i="2"/>
  <c r="Y16" i="2"/>
  <c r="X16" i="2"/>
  <c r="W16" i="2"/>
  <c r="V16" i="2"/>
  <c r="U16" i="2"/>
  <c r="T16" i="2"/>
  <c r="S16" i="2"/>
  <c r="Q16" i="2"/>
  <c r="P16" i="2"/>
  <c r="Y15" i="2"/>
  <c r="AC15" i="2"/>
  <c r="AB15" i="2"/>
  <c r="AA15" i="2"/>
  <c r="Z15" i="2"/>
  <c r="X15" i="2"/>
  <c r="W15" i="2"/>
  <c r="V15" i="2"/>
  <c r="F15" i="2"/>
  <c r="U15" i="2" s="1"/>
  <c r="E15" i="2"/>
  <c r="T15" i="2" s="1"/>
  <c r="D15" i="2"/>
  <c r="S15" i="2" s="1"/>
  <c r="C15" i="2"/>
  <c r="R15" i="2" s="1"/>
  <c r="Q24" i="4" l="1"/>
  <c r="R24" i="4"/>
  <c r="T24" i="4"/>
  <c r="S18" i="4"/>
  <c r="R19" i="4"/>
  <c r="S19" i="4"/>
  <c r="T22" i="4"/>
  <c r="AC24" i="4"/>
  <c r="Q19" i="4"/>
  <c r="Q20" i="4"/>
  <c r="S20" i="4"/>
  <c r="T20" i="4"/>
  <c r="Q18" i="4"/>
  <c r="Q22" i="4"/>
  <c r="R18" i="4"/>
  <c r="R22" i="4"/>
  <c r="O21" i="4"/>
  <c r="O23" i="4"/>
  <c r="O25" i="4"/>
  <c r="F22" i="1"/>
  <c r="N22" i="1" s="1"/>
  <c r="S21" i="1"/>
  <c r="R21" i="1"/>
  <c r="Q21" i="1"/>
  <c r="P21" i="1"/>
  <c r="O21" i="1"/>
  <c r="N21" i="1"/>
  <c r="M21" i="1"/>
  <c r="L21" i="1"/>
  <c r="K21" i="1"/>
  <c r="J21" i="1"/>
  <c r="I21" i="1"/>
  <c r="G21" i="1"/>
  <c r="S20" i="1"/>
  <c r="S19" i="1"/>
  <c r="S18" i="1"/>
  <c r="S17" i="1"/>
  <c r="S16" i="1"/>
  <c r="X12" i="4"/>
  <c r="P12" i="4"/>
  <c r="AB11" i="4"/>
  <c r="P11" i="4"/>
  <c r="X10" i="4"/>
  <c r="P10" i="4"/>
  <c r="AB9" i="4"/>
  <c r="P9" i="4"/>
  <c r="X8" i="4"/>
  <c r="P8" i="4"/>
  <c r="V7" i="4"/>
  <c r="P7" i="4"/>
  <c r="AB7" i="4"/>
  <c r="AA7" i="4"/>
  <c r="Z7" i="4"/>
  <c r="Y7" i="4"/>
  <c r="X7" i="4"/>
  <c r="W7" i="4"/>
  <c r="AA6" i="4"/>
  <c r="Y6" i="4"/>
  <c r="P6" i="4"/>
  <c r="AB6" i="4"/>
  <c r="Z6" i="4"/>
  <c r="X6" i="4"/>
  <c r="W6" i="4"/>
  <c r="V6" i="4"/>
  <c r="O6" i="4"/>
  <c r="Q6" i="4" s="1"/>
  <c r="AB5" i="4"/>
  <c r="P5" i="4"/>
  <c r="X4" i="4"/>
  <c r="V4" i="4"/>
  <c r="AB4" i="4"/>
  <c r="AA4" i="4"/>
  <c r="Z4" i="4"/>
  <c r="Y4" i="4"/>
  <c r="W4" i="4"/>
  <c r="U4" i="4"/>
  <c r="T4" i="4"/>
  <c r="S4" i="4"/>
  <c r="R4" i="4"/>
  <c r="Q4" i="4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AD8" i="2"/>
  <c r="AC8" i="2"/>
  <c r="AB8" i="2"/>
  <c r="AA8" i="2"/>
  <c r="Z8" i="2"/>
  <c r="Y8" i="2"/>
  <c r="X8" i="2"/>
  <c r="W8" i="2"/>
  <c r="V8" i="2"/>
  <c r="T8" i="2"/>
  <c r="S8" i="2"/>
  <c r="R8" i="2"/>
  <c r="Q8" i="2"/>
  <c r="P8" i="2"/>
  <c r="AD7" i="2"/>
  <c r="AC7" i="2"/>
  <c r="AB7" i="2"/>
  <c r="AA7" i="2"/>
  <c r="Z7" i="2"/>
  <c r="Y7" i="2"/>
  <c r="X7" i="2"/>
  <c r="W7" i="2"/>
  <c r="V7" i="2"/>
  <c r="U7" i="2"/>
  <c r="S7" i="2"/>
  <c r="R7" i="2"/>
  <c r="Q7" i="2"/>
  <c r="P7" i="2"/>
  <c r="AD6" i="2"/>
  <c r="AC6" i="2"/>
  <c r="AB6" i="2"/>
  <c r="AA6" i="2"/>
  <c r="Z6" i="2"/>
  <c r="Y6" i="2"/>
  <c r="X6" i="2"/>
  <c r="W6" i="2"/>
  <c r="V6" i="2"/>
  <c r="U6" i="2"/>
  <c r="T6" i="2"/>
  <c r="R6" i="2"/>
  <c r="Q6" i="2"/>
  <c r="P6" i="2"/>
  <c r="AD5" i="2"/>
  <c r="AC5" i="2"/>
  <c r="AB5" i="2"/>
  <c r="AA5" i="2"/>
  <c r="Z5" i="2"/>
  <c r="Y5" i="2"/>
  <c r="X5" i="2"/>
  <c r="W5" i="2"/>
  <c r="V5" i="2"/>
  <c r="U5" i="2"/>
  <c r="T5" i="2"/>
  <c r="S5" i="2"/>
  <c r="Q5" i="2"/>
  <c r="P5" i="2"/>
  <c r="AC4" i="2"/>
  <c r="AB4" i="2"/>
  <c r="AA4" i="2"/>
  <c r="Z4" i="2"/>
  <c r="Y4" i="2"/>
  <c r="X4" i="2"/>
  <c r="W4" i="2"/>
  <c r="G4" i="2"/>
  <c r="V4" i="2" s="1"/>
  <c r="F4" i="2"/>
  <c r="U4" i="2" s="1"/>
  <c r="E4" i="2"/>
  <c r="T4" i="2" s="1"/>
  <c r="D4" i="2"/>
  <c r="S4" i="2" s="1"/>
  <c r="C4" i="2"/>
  <c r="R4" i="2" s="1"/>
  <c r="F21" i="1" l="1"/>
  <c r="AC19" i="4"/>
  <c r="R6" i="4"/>
  <c r="AC22" i="4"/>
  <c r="AC18" i="4"/>
  <c r="S6" i="4"/>
  <c r="T25" i="4"/>
  <c r="S25" i="4"/>
  <c r="R25" i="4"/>
  <c r="Q25" i="4"/>
  <c r="Q23" i="4"/>
  <c r="T23" i="4"/>
  <c r="S23" i="4"/>
  <c r="R23" i="4"/>
  <c r="AC20" i="4"/>
  <c r="R21" i="4"/>
  <c r="Q21" i="4"/>
  <c r="T21" i="4"/>
  <c r="S21" i="4"/>
  <c r="E21" i="1"/>
  <c r="H21" i="1"/>
  <c r="J22" i="1"/>
  <c r="L22" i="1"/>
  <c r="U6" i="4"/>
  <c r="T6" i="4"/>
  <c r="Z11" i="4"/>
  <c r="Z9" i="4"/>
  <c r="Z5" i="4"/>
  <c r="Z12" i="4"/>
  <c r="Z10" i="4"/>
  <c r="Z8" i="4"/>
  <c r="O7" i="4"/>
  <c r="Y8" i="4"/>
  <c r="Y10" i="4"/>
  <c r="Y12" i="4"/>
  <c r="V5" i="4"/>
  <c r="V9" i="4"/>
  <c r="V11" i="4"/>
  <c r="O5" i="4"/>
  <c r="T5" i="4" s="1"/>
  <c r="W5" i="4"/>
  <c r="AA8" i="4"/>
  <c r="W9" i="4"/>
  <c r="AA10" i="4"/>
  <c r="W11" i="4"/>
  <c r="AA12" i="4"/>
  <c r="X5" i="4"/>
  <c r="AB8" i="4"/>
  <c r="X9" i="4"/>
  <c r="AB10" i="4"/>
  <c r="X11" i="4"/>
  <c r="AB12" i="4"/>
  <c r="Y5" i="4"/>
  <c r="U8" i="4"/>
  <c r="Y9" i="4"/>
  <c r="Y11" i="4"/>
  <c r="V8" i="4"/>
  <c r="V10" i="4"/>
  <c r="V12" i="4"/>
  <c r="AA5" i="4"/>
  <c r="W8" i="4"/>
  <c r="AA9" i="4"/>
  <c r="W10" i="4"/>
  <c r="AA11" i="4"/>
  <c r="W12" i="4"/>
  <c r="F11" i="1"/>
  <c r="N11" i="1" s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S9" i="1"/>
  <c r="S8" i="1"/>
  <c r="S7" i="1"/>
  <c r="S6" i="1"/>
  <c r="S5" i="1"/>
  <c r="AC6" i="4" l="1"/>
  <c r="AC25" i="4"/>
  <c r="E10" i="1"/>
  <c r="F10" i="1"/>
  <c r="AC21" i="4"/>
  <c r="AC23" i="4"/>
  <c r="U5" i="4"/>
  <c r="T7" i="4"/>
  <c r="U7" i="4"/>
  <c r="S7" i="4"/>
  <c r="Q7" i="4"/>
  <c r="R7" i="4"/>
  <c r="R5" i="4"/>
  <c r="Q5" i="4"/>
  <c r="S5" i="4"/>
  <c r="O9" i="4"/>
  <c r="O8" i="4"/>
  <c r="Q8" i="4" s="1"/>
  <c r="O12" i="4"/>
  <c r="O11" i="4"/>
  <c r="O10" i="4"/>
  <c r="J11" i="1"/>
  <c r="L11" i="1"/>
  <c r="T11" i="4" l="1"/>
  <c r="U11" i="4"/>
  <c r="R11" i="4"/>
  <c r="S11" i="4"/>
  <c r="T9" i="4"/>
  <c r="U9" i="4"/>
  <c r="S9" i="4"/>
  <c r="R9" i="4"/>
  <c r="Q9" i="4"/>
  <c r="S10" i="4"/>
  <c r="T10" i="4"/>
  <c r="R10" i="4"/>
  <c r="U10" i="4"/>
  <c r="Q10" i="4"/>
  <c r="Q11" i="4"/>
  <c r="AC7" i="4"/>
  <c r="S12" i="4"/>
  <c r="U12" i="4"/>
  <c r="R12" i="4"/>
  <c r="T12" i="4"/>
  <c r="Q12" i="4"/>
  <c r="T8" i="4"/>
  <c r="S8" i="4"/>
  <c r="R8" i="4"/>
  <c r="AC5" i="4"/>
  <c r="AC8" i="4" l="1"/>
  <c r="AC10" i="4"/>
  <c r="AC12" i="4"/>
  <c r="AC11" i="4"/>
  <c r="AC9" i="4"/>
  <c r="K31" i="3" l="1"/>
  <c r="H31" i="3"/>
  <c r="G31" i="3"/>
  <c r="D31" i="3"/>
  <c r="I31" i="3" s="1"/>
  <c r="G23" i="3" l="1"/>
  <c r="D23" i="3"/>
  <c r="K27" i="3" l="1"/>
  <c r="H27" i="3"/>
  <c r="I27" i="3"/>
  <c r="K23" i="3" l="1"/>
  <c r="I23" i="3"/>
  <c r="H23" i="3"/>
  <c r="K19" i="3" l="1"/>
  <c r="H19" i="3"/>
  <c r="G19" i="3"/>
  <c r="D19" i="3"/>
  <c r="I19" i="3" s="1"/>
  <c r="K15" i="3" l="1"/>
  <c r="H15" i="3"/>
  <c r="G15" i="3"/>
  <c r="D15" i="3"/>
  <c r="I15" i="3" s="1"/>
  <c r="G8" i="3" l="1"/>
  <c r="D8" i="3"/>
  <c r="K8" i="3" l="1"/>
  <c r="H8" i="3"/>
  <c r="I8" i="3" l="1"/>
  <c r="H4" i="3"/>
  <c r="K4" i="3" l="1"/>
  <c r="G4" i="3"/>
  <c r="D4" i="3"/>
  <c r="I4" i="3" l="1"/>
</calcChain>
</file>

<file path=xl/sharedStrings.xml><?xml version="1.0" encoding="utf-8"?>
<sst xmlns="http://schemas.openxmlformats.org/spreadsheetml/2006/main" count="867" uniqueCount="161">
  <si>
    <t>Party</t>
  </si>
  <si>
    <t>Candidate</t>
  </si>
  <si>
    <t>1st Prefs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</si>
  <si>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</si>
  <si>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</si>
  <si>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</si>
  <si>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</si>
  <si>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</si>
  <si>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</si>
  <si>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</si>
  <si>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</si>
  <si>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</si>
  <si>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</si>
  <si>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</si>
  <si>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</si>
  <si>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</si>
  <si>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</si>
  <si>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SNP</t>
  </si>
  <si>
    <t>Labour</t>
  </si>
  <si>
    <t>Conservative</t>
  </si>
  <si>
    <t>Lib Dem</t>
  </si>
  <si>
    <t>Green</t>
  </si>
  <si>
    <t>Didn't Transfer</t>
  </si>
  <si>
    <t>Stage Selector</t>
  </si>
  <si>
    <t>Quota</t>
  </si>
  <si>
    <t>Valid</t>
  </si>
  <si>
    <t>Spoiled</t>
  </si>
  <si>
    <t>Turnout</t>
  </si>
  <si>
    <t>Valid %</t>
  </si>
  <si>
    <t>Spoiled %</t>
  </si>
  <si>
    <t>Total Electorate</t>
  </si>
  <si>
    <t>Votes</t>
  </si>
  <si>
    <t>Share</t>
  </si>
  <si>
    <t>Lead</t>
  </si>
  <si>
    <t>Second</t>
  </si>
  <si>
    <t>Margin #</t>
  </si>
  <si>
    <t>Margin %</t>
  </si>
  <si>
    <t>Electorate Data</t>
  </si>
  <si>
    <t>Transfers</t>
  </si>
  <si>
    <t>Family</t>
  </si>
  <si>
    <t>Speyside Glenlivet (Ward 1)</t>
  </si>
  <si>
    <t>Juli Harris</t>
  </si>
  <si>
    <t>David Gordon</t>
  </si>
  <si>
    <t>Independent</t>
  </si>
  <si>
    <t>Derek Ross</t>
  </si>
  <si>
    <t>Elidh Brown</t>
  </si>
  <si>
    <t>Sovereignty</t>
  </si>
  <si>
    <t>David McHutchon</t>
  </si>
  <si>
    <t>2nd Pref Per Party (Votes)</t>
  </si>
  <si>
    <t>2nd Pref Per Party (Proportion)</t>
  </si>
  <si>
    <t>Only Pref</t>
  </si>
  <si>
    <t>Total</t>
  </si>
  <si>
    <t xml:space="preserve"> Prefs Used</t>
  </si>
  <si>
    <t>Pref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</si>
  <si>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</si>
  <si>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</si>
  <si>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</si>
  <si>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</si>
  <si>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</si>
  <si>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</si>
  <si>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</si>
  <si>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</si>
  <si>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</si>
  <si>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</si>
  <si>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</si>
  <si>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</si>
  <si>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</si>
  <si>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Percent</t>
  </si>
  <si>
    <t>Polling District with Postal Allocation (Votes)</t>
  </si>
  <si>
    <t>Polling District with Postal Allocation (Votes %)</t>
  </si>
  <si>
    <t>District</t>
  </si>
  <si>
    <t>Whole Ward</t>
  </si>
  <si>
    <t>In Person Total</t>
  </si>
  <si>
    <t>Postal Total</t>
  </si>
  <si>
    <t>Note that due to how estimated postal allocations are made to districts, total votes per party for the ward may be 1 or 2 votes different to their actual total. This should not have a meaningful impact on the data.</t>
  </si>
  <si>
    <t>MM0101 &amp; MM0102</t>
  </si>
  <si>
    <t>MM0103 to MM0105</t>
  </si>
  <si>
    <t>MM0106 to MM0108</t>
  </si>
  <si>
    <t>MM0109^</t>
  </si>
  <si>
    <t>MM0110 &amp; MM0111^</t>
  </si>
  <si>
    <t>Theresa Coull</t>
  </si>
  <si>
    <t>Donald Gatt</t>
  </si>
  <si>
    <t>Tracy Colyer</t>
  </si>
  <si>
    <t>Leslie Tarr</t>
  </si>
  <si>
    <t>William Barclay</t>
  </si>
  <si>
    <t>Keith and Cullen (Ward 2)</t>
  </si>
  <si>
    <t>BM0201</t>
  </si>
  <si>
    <t>BM0202</t>
  </si>
  <si>
    <t>BM0203, MM0204, BM0205</t>
  </si>
  <si>
    <t>MM0206</t>
  </si>
  <si>
    <t>MM0207 &amp; BM0208</t>
  </si>
  <si>
    <t>UNCONTESTED</t>
  </si>
  <si>
    <t>N/A</t>
  </si>
  <si>
    <t>Buckie (Ward 3)</t>
  </si>
  <si>
    <t>Neil McLennan</t>
  </si>
  <si>
    <t>Christoper Thomas Price</t>
  </si>
  <si>
    <t>Sonya Warren</t>
  </si>
  <si>
    <t>Marc Macrae</t>
  </si>
  <si>
    <t>Shona Morrison</t>
  </si>
  <si>
    <t>Dave Bremner</t>
  </si>
  <si>
    <t>Ben Williams</t>
  </si>
  <si>
    <t>Donald Cameron</t>
  </si>
  <si>
    <t>Fochabers Lhanbryde (Ward 4)</t>
  </si>
  <si>
    <t>MM0401</t>
  </si>
  <si>
    <t>MM0402 &amp; MM0403</t>
  </si>
  <si>
    <t>MM0404 &amp; MM0406</t>
  </si>
  <si>
    <t>MM0405 &amp; MM0409</t>
  </si>
  <si>
    <t>MM0407</t>
  </si>
  <si>
    <t>MM0408</t>
  </si>
  <si>
    <t>Neil Cameron</t>
  </si>
  <si>
    <t>James Allan</t>
  </si>
  <si>
    <t>John Cowe</t>
  </si>
  <si>
    <t>Bridget Mustard</t>
  </si>
  <si>
    <t>Andrew O'Neill</t>
  </si>
  <si>
    <t>Calum Cameron</t>
  </si>
  <si>
    <t>Heldon and Laich (Ward 5)</t>
  </si>
  <si>
    <t>MM0501</t>
  </si>
  <si>
    <t>MM0502</t>
  </si>
  <si>
    <t>MM0503</t>
  </si>
  <si>
    <t>MM0504</t>
  </si>
  <si>
    <t>MM0505</t>
  </si>
  <si>
    <t>MM0506</t>
  </si>
  <si>
    <t>MM0507</t>
  </si>
  <si>
    <t>Jérémie Fernandes</t>
  </si>
  <si>
    <t>Sandy Keith</t>
  </si>
  <si>
    <t>Amber Dunbar</t>
  </si>
  <si>
    <t>Graham Jarvis</t>
  </si>
  <si>
    <t>Rebecca Kail</t>
  </si>
  <si>
    <t>Neil Alexander</t>
  </si>
  <si>
    <t>Elgin City North (Ward 6)</t>
  </si>
  <si>
    <t>MM0601</t>
  </si>
  <si>
    <t>MM0602</t>
  </si>
  <si>
    <t>MM0603 &amp; MM0604</t>
  </si>
  <si>
    <t>Graham Leadbitter</t>
  </si>
  <si>
    <t>John Divers</t>
  </si>
  <si>
    <t>Peter Bloomfield</t>
  </si>
  <si>
    <t>Michaela French</t>
  </si>
  <si>
    <t>Bernard Salmon</t>
  </si>
  <si>
    <t>Paul Briggs</t>
  </si>
  <si>
    <t>Elgin City South (Ward 7)</t>
  </si>
  <si>
    <t>Independent (MF)</t>
  </si>
  <si>
    <t>Independent (PB)</t>
  </si>
  <si>
    <t>MM0701</t>
  </si>
  <si>
    <t>MM0702</t>
  </si>
  <si>
    <t>MM0703</t>
  </si>
  <si>
    <t>MM0704</t>
  </si>
  <si>
    <t>Scott Lawrence</t>
  </si>
  <si>
    <t>Kathleen Robertson</t>
  </si>
  <si>
    <t>Paul McBain</t>
  </si>
  <si>
    <t>James Hynam</t>
  </si>
  <si>
    <t>Draeyk van der Horn</t>
  </si>
  <si>
    <t>Shaun Moat</t>
  </si>
  <si>
    <t>Forres (Ward 8)</t>
  </si>
  <si>
    <t>MM0801</t>
  </si>
  <si>
    <t>MM0802</t>
  </si>
  <si>
    <t>MM0803</t>
  </si>
  <si>
    <t>MM0804</t>
  </si>
  <si>
    <t>MM0805</t>
  </si>
  <si>
    <t>MM0806 &amp; MM0807^</t>
  </si>
  <si>
    <t>MM0808^</t>
  </si>
  <si>
    <t>MM0809 &amp; MM0810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</si>
</sst>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8" x14ac:knownFonts="1">
    <font>
      <sz val="11"/>
      <color theme="1"/>
      <name val="Aileron Heavy"/>
      <family val="2"/>
      <scheme val="minor"/>
    </font>
    <font>
      <sz val="11"/>
      <color theme="1"/>
      <name val="Aileron Heavy"/>
      <family val="2"/>
      <scheme val="minor"/>
    </font>
    <font>
      <b/>
      <sz val="14"/>
      <color theme="1"/>
      <name val="Aileron Heavy"/>
      <family val="3"/>
    </font>
    <font>
      <sz val="11"/>
      <color theme="1"/>
      <name val="Aileron"/>
      <family val="3"/>
    </font>
    <font>
      <sz val="14"/>
      <color theme="1"/>
      <name val="Aileron Heavy"/>
      <family val="3"/>
    </font>
    <font>
      <sz val="14"/>
      <color theme="1"/>
      <name val="Aileron Heavy"/>
      <family val="2"/>
      <scheme val="minor"/>
    </font>
    <font>
      <b/>
      <sz val="14"/>
      <color theme="1"/>
      <name val="Aileron"/>
      <family val="3"/>
    </font>
    <font>
      <sz val="14"/>
      <color theme="0"/>
      <name val="Aileron"/>
      <family val="3"/>
    </font>
    <font>
      <sz val="14"/>
      <color theme="0"/>
      <name val="Aileron Heavy"/>
      <family val="3"/>
    </font>
    <font>
      <b/>
      <sz val="14"/>
      <color theme="1"/>
      <name val="Aileron Heavy"/>
      <family val="2"/>
      <scheme val="minor"/>
    </font>
    <font>
      <sz val="14"/>
      <color theme="1"/>
      <name val="Aileron Heavy"/>
      <family val="3"/>
      <scheme val="major"/>
    </font>
    <font>
      <sz val="12"/>
      <color theme="1"/>
      <name val="Aileron Heavy"/>
      <family val="3"/>
      <scheme val="major"/>
    </font>
    <font>
      <sz val="12"/>
      <color theme="0"/>
      <name val="Aileron Heavy"/>
      <family val="3"/>
      <scheme val="major"/>
    </font>
    <font>
      <sz val="12"/>
      <name val="Aileron Heavy"/>
      <family val="3"/>
      <scheme val="major"/>
    </font>
    <font>
      <b/>
      <sz val="11"/>
      <color theme="1"/>
      <name val="Aileron Heavy"/>
      <family val="3"/>
    </font>
    <font>
      <sz val="12"/>
      <color theme="1"/>
      <name val="Aileron Heavy"/>
      <family val="2"/>
      <scheme val="minor"/>
    </font>
    <font>
      <sz val="12"/>
      <color theme="1"/>
      <name val="Aileron Heavy"/>
      <family val="3"/>
    </font>
    <font>
      <sz val="12"/>
      <color rgb="FFCC0000"/>
      <name val="Aileron Heavy"/>
      <family val="3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21" xfId="0" applyBorder="1"/>
    <xf numFmtId="0" fontId="0" fillId="0" borderId="9" xfId="0" applyBorder="1" applyAlignment="1">
      <alignment horizontal="center"/>
    </xf>
    <xf numFmtId="164" fontId="0" fillId="0" borderId="17" xfId="1" applyNumberFormat="1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2" xfId="0" applyBorder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17" xfId="1" applyNumberFormat="1" applyFont="1" applyBorder="1" applyAlignment="1">
      <alignment horizontal="center" vertical="center"/>
    </xf>
    <xf numFmtId="0" fontId="0" fillId="0" borderId="20" xfId="0" applyBorder="1"/>
    <xf numFmtId="1" fontId="0" fillId="0" borderId="22" xfId="1" applyNumberFormat="1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/>
    </xf>
    <xf numFmtId="165" fontId="7" fillId="2" borderId="14" xfId="0" applyNumberFormat="1" applyFont="1" applyFill="1" applyBorder="1" applyAlignment="1">
      <alignment horizontal="center" vertical="center"/>
    </xf>
    <xf numFmtId="165" fontId="7" fillId="2" borderId="25" xfId="0" applyNumberFormat="1" applyFont="1" applyFill="1" applyBorder="1" applyAlignment="1">
      <alignment horizontal="center" vertical="center"/>
    </xf>
    <xf numFmtId="164" fontId="8" fillId="2" borderId="15" xfId="1" applyNumberFormat="1" applyFont="1" applyFill="1" applyBorder="1" applyAlignment="1">
      <alignment horizontal="center" vertical="center"/>
    </xf>
    <xf numFmtId="0" fontId="4" fillId="3" borderId="3" xfId="0" applyFont="1" applyFill="1" applyBorder="1"/>
    <xf numFmtId="0" fontId="4" fillId="3" borderId="4" xfId="0" applyFont="1" applyFill="1" applyBorder="1"/>
    <xf numFmtId="164" fontId="4" fillId="3" borderId="4" xfId="1" applyNumberFormat="1" applyFont="1" applyFill="1" applyBorder="1"/>
    <xf numFmtId="1" fontId="4" fillId="3" borderId="6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5" fontId="6" fillId="0" borderId="8" xfId="0" applyNumberFormat="1" applyFont="1" applyBorder="1" applyAlignment="1">
      <alignment horizontal="center" vertical="center"/>
    </xf>
    <xf numFmtId="0" fontId="7" fillId="2" borderId="25" xfId="0" applyFont="1" applyFill="1" applyBorder="1" applyAlignment="1">
      <alignment horizontal="left" vertical="center"/>
    </xf>
    <xf numFmtId="0" fontId="4" fillId="3" borderId="16" xfId="0" applyFont="1" applyFill="1" applyBorder="1"/>
    <xf numFmtId="0" fontId="9" fillId="0" borderId="0" xfId="0" applyFont="1"/>
    <xf numFmtId="165" fontId="6" fillId="0" borderId="23" xfId="0" applyNumberFormat="1" applyFont="1" applyBorder="1" applyAlignment="1">
      <alignment horizontal="center" vertical="center"/>
    </xf>
    <xf numFmtId="164" fontId="2" fillId="0" borderId="24" xfId="1" applyNumberFormat="1" applyFont="1" applyBorder="1" applyAlignment="1">
      <alignment horizontal="center" vertical="center"/>
    </xf>
    <xf numFmtId="1" fontId="4" fillId="3" borderId="4" xfId="0" applyNumberFormat="1" applyFont="1" applyFill="1" applyBorder="1"/>
    <xf numFmtId="0" fontId="11" fillId="0" borderId="21" xfId="0" applyFont="1" applyBorder="1"/>
    <xf numFmtId="0" fontId="11" fillId="0" borderId="27" xfId="0" applyFont="1" applyBorder="1"/>
    <xf numFmtId="0" fontId="12" fillId="4" borderId="26" xfId="0" applyFont="1" applyFill="1" applyBorder="1"/>
    <xf numFmtId="0" fontId="13" fillId="3" borderId="30" xfId="0" applyFont="1" applyFill="1" applyBorder="1"/>
    <xf numFmtId="0" fontId="11" fillId="0" borderId="31" xfId="0" applyFont="1" applyBorder="1"/>
    <xf numFmtId="0" fontId="11" fillId="0" borderId="2" xfId="0" applyFont="1" applyBorder="1"/>
    <xf numFmtId="0" fontId="12" fillId="4" borderId="12" xfId="0" applyFont="1" applyFill="1" applyBorder="1"/>
    <xf numFmtId="0" fontId="11" fillId="0" borderId="7" xfId="0" applyFont="1" applyBorder="1"/>
    <xf numFmtId="1" fontId="14" fillId="5" borderId="8" xfId="1" applyNumberFormat="1" applyFont="1" applyFill="1" applyBorder="1"/>
    <xf numFmtId="1" fontId="14" fillId="0" borderId="8" xfId="1" applyNumberFormat="1" applyFont="1" applyFill="1" applyBorder="1"/>
    <xf numFmtId="1" fontId="11" fillId="0" borderId="8" xfId="1" applyNumberFormat="1" applyFont="1" applyFill="1" applyBorder="1"/>
    <xf numFmtId="1" fontId="11" fillId="0" borderId="32" xfId="1" applyNumberFormat="1" applyFont="1" applyFill="1" applyBorder="1"/>
    <xf numFmtId="164" fontId="14" fillId="5" borderId="8" xfId="1" applyNumberFormat="1" applyFont="1" applyFill="1" applyBorder="1"/>
    <xf numFmtId="164" fontId="14" fillId="0" borderId="28" xfId="1" applyNumberFormat="1" applyFont="1" applyFill="1" applyBorder="1"/>
    <xf numFmtId="164" fontId="14" fillId="0" borderId="33" xfId="1" applyNumberFormat="1" applyFont="1" applyFill="1" applyBorder="1"/>
    <xf numFmtId="0" fontId="11" fillId="0" borderId="34" xfId="0" applyFont="1" applyBorder="1"/>
    <xf numFmtId="1" fontId="14" fillId="0" borderId="28" xfId="1" applyNumberFormat="1" applyFont="1" applyFill="1" applyBorder="1"/>
    <xf numFmtId="1" fontId="14" fillId="5" borderId="28" xfId="1" applyNumberFormat="1" applyFont="1" applyFill="1" applyBorder="1"/>
    <xf numFmtId="1" fontId="11" fillId="0" borderId="28" xfId="1" applyNumberFormat="1" applyFont="1" applyFill="1" applyBorder="1"/>
    <xf numFmtId="1" fontId="11" fillId="0" borderId="33" xfId="1" applyNumberFormat="1" applyFont="1" applyFill="1" applyBorder="1"/>
    <xf numFmtId="164" fontId="14" fillId="5" borderId="28" xfId="1" applyNumberFormat="1" applyFont="1" applyFill="1" applyBorder="1"/>
    <xf numFmtId="0" fontId="15" fillId="3" borderId="21" xfId="0" applyFont="1" applyFill="1" applyBorder="1"/>
    <xf numFmtId="0" fontId="15" fillId="0" borderId="27" xfId="0" applyFont="1" applyBorder="1"/>
    <xf numFmtId="0" fontId="15" fillId="0" borderId="30" xfId="0" applyFont="1" applyBorder="1"/>
    <xf numFmtId="0" fontId="15" fillId="3" borderId="31" xfId="0" applyFont="1" applyFill="1" applyBorder="1"/>
    <xf numFmtId="0" fontId="15" fillId="3" borderId="9" xfId="0" applyFont="1" applyFill="1" applyBorder="1"/>
    <xf numFmtId="0" fontId="15" fillId="0" borderId="10" xfId="0" applyFont="1" applyBorder="1"/>
    <xf numFmtId="0" fontId="15" fillId="0" borderId="17" xfId="0" applyFont="1" applyBorder="1"/>
    <xf numFmtId="0" fontId="15" fillId="3" borderId="36" xfId="0" applyFont="1" applyFill="1" applyBorder="1"/>
    <xf numFmtId="164" fontId="15" fillId="0" borderId="10" xfId="1" applyNumberFormat="1" applyFont="1" applyBorder="1" applyAlignment="1"/>
    <xf numFmtId="164" fontId="15" fillId="0" borderId="10" xfId="1" applyNumberFormat="1" applyFont="1" applyBorder="1"/>
    <xf numFmtId="164" fontId="15" fillId="0" borderId="17" xfId="1" applyNumberFormat="1" applyFont="1" applyBorder="1"/>
    <xf numFmtId="0" fontId="11" fillId="0" borderId="6" xfId="0" applyFont="1" applyBorder="1"/>
    <xf numFmtId="0" fontId="11" fillId="0" borderId="4" xfId="0" applyFont="1" applyBorder="1"/>
    <xf numFmtId="0" fontId="11" fillId="0" borderId="37" xfId="0" applyFont="1" applyBorder="1"/>
    <xf numFmtId="0" fontId="11" fillId="0" borderId="3" xfId="0" applyFont="1" applyBorder="1"/>
    <xf numFmtId="0" fontId="11" fillId="0" borderId="5" xfId="0" applyFont="1" applyBorder="1"/>
    <xf numFmtId="0" fontId="16" fillId="0" borderId="21" xfId="0" applyFont="1" applyBorder="1"/>
    <xf numFmtId="0" fontId="16" fillId="0" borderId="2" xfId="0" applyFont="1" applyBorder="1"/>
    <xf numFmtId="0" fontId="16" fillId="0" borderId="30" xfId="0" applyFont="1" applyBorder="1"/>
    <xf numFmtId="0" fontId="16" fillId="0" borderId="7" xfId="0" applyFont="1" applyBorder="1"/>
    <xf numFmtId="164" fontId="16" fillId="0" borderId="8" xfId="1" applyNumberFormat="1" applyFont="1" applyBorder="1"/>
    <xf numFmtId="164" fontId="16" fillId="0" borderId="32" xfId="1" applyNumberFormat="1" applyFont="1" applyBorder="1"/>
    <xf numFmtId="0" fontId="16" fillId="0" borderId="34" xfId="0" applyFont="1" applyBorder="1"/>
    <xf numFmtId="0" fontId="16" fillId="0" borderId="28" xfId="0" applyFont="1" applyBorder="1"/>
    <xf numFmtId="0" fontId="16" fillId="0" borderId="33" xfId="0" applyFont="1" applyBorder="1"/>
    <xf numFmtId="164" fontId="16" fillId="0" borderId="28" xfId="1" applyNumberFormat="1" applyFont="1" applyBorder="1"/>
    <xf numFmtId="164" fontId="16" fillId="0" borderId="33" xfId="1" applyNumberFormat="1" applyFont="1" applyBorder="1"/>
    <xf numFmtId="0" fontId="16" fillId="0" borderId="7" xfId="0" applyFont="1" applyBorder="1" applyAlignment="1">
      <alignment wrapText="1"/>
    </xf>
    <xf numFmtId="165" fontId="6" fillId="0" borderId="26" xfId="0" applyNumberFormat="1" applyFont="1" applyBorder="1" applyAlignment="1">
      <alignment horizontal="center" vertical="center"/>
    </xf>
    <xf numFmtId="165" fontId="6" fillId="0" borderId="38" xfId="0" applyNumberFormat="1" applyFont="1" applyBorder="1" applyAlignment="1">
      <alignment horizontal="center" vertical="center"/>
    </xf>
    <xf numFmtId="165" fontId="6" fillId="0" borderId="39" xfId="0" applyNumberFormat="1" applyFont="1" applyBorder="1" applyAlignment="1">
      <alignment horizontal="center" vertical="center"/>
    </xf>
    <xf numFmtId="165" fontId="6" fillId="0" borderId="40" xfId="0" applyNumberFormat="1" applyFont="1" applyBorder="1" applyAlignment="1">
      <alignment horizontal="center" vertical="center"/>
    </xf>
    <xf numFmtId="165" fontId="6" fillId="0" borderId="41" xfId="0" applyNumberFormat="1" applyFont="1" applyBorder="1" applyAlignment="1">
      <alignment horizontal="center" vertical="center"/>
    </xf>
    <xf numFmtId="165" fontId="6" fillId="0" borderId="42" xfId="0" applyNumberFormat="1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5" fillId="3" borderId="20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157"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</dxfs>
  <tableStyles count="0" defaultTableStyle="TableStyleMedium2" defaultPivotStyle="PivotStyleLight16"/>
  <colors>
    <mruColors>
      <color rgb="FFFDF391"/>
      <color rgb="FFFAA713"/>
      <color rgb="FF0088DD"/>
      <color rgb="FFCCECFF"/>
      <color rgb="FFDD1F19"/>
      <color rgb="FF43B020"/>
      <color rgb="FFDEDEDE"/>
      <color rgb="FFB884CB"/>
      <color rgb="FF0045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Ballot Box Scotland">
  <a:themeElements>
    <a:clrScheme name="Custom 24">
      <a:dk1>
        <a:sysClr val="windowText" lastClr="000000"/>
      </a:dk1>
      <a:lt1>
        <a:sysClr val="window" lastClr="FFFFFF"/>
      </a:lt1>
      <a:dk2>
        <a:srgbClr val="683B7D"/>
      </a:dk2>
      <a:lt2>
        <a:srgbClr val="DEDEDE"/>
      </a:lt2>
      <a:accent1>
        <a:srgbClr val="FEF988"/>
      </a:accent1>
      <a:accent2>
        <a:srgbClr val="0088DD"/>
      </a:accent2>
      <a:accent3>
        <a:srgbClr val="DD1F19"/>
      </a:accent3>
      <a:accent4>
        <a:srgbClr val="43B020"/>
      </a:accent4>
      <a:accent5>
        <a:srgbClr val="FAA713"/>
      </a:accent5>
      <a:accent6>
        <a:srgbClr val="12C6CF"/>
      </a:accent6>
      <a:hlink>
        <a:srgbClr val="0000FF"/>
      </a:hlink>
      <a:folHlink>
        <a:srgbClr val="800080"/>
      </a:folHlink>
    </a:clrScheme>
    <a:fontScheme name="Custom 2">
      <a:majorFont>
        <a:latin typeface="Aileron Heavy"/>
        <a:ea typeface=""/>
        <a:cs typeface=""/>
      </a:majorFont>
      <a:minorFont>
        <a:latin typeface="Aileron Heavy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45D8C-C6BE-472A-B698-B1585D3641CC}">
  <dimension ref="B1:S90"/>
  <sheetViews>
    <sheetView tabSelected="1" zoomScale="80" zoomScaleNormal="80" workbookViewId="0">
      <selection activeCell="H8" sqref="H8"/>
    </sheetView>
  </sheetViews>
  <sheetFormatPr defaultRowHeight="17.399999999999999" x14ac:dyDescent="0.3"/>
  <cols>
    <col min="1" max="1" width="8.6640625" style="29"/>
    <col min="2" max="2" width="19.25" style="29" bestFit="1" customWidth="1"/>
    <col min="3" max="3" width="24.6640625" style="29" bestFit="1" customWidth="1"/>
    <col min="4" max="8" width="8.4140625" style="29" bestFit="1" customWidth="1"/>
    <col min="9" max="9" width="8.5" style="29" bestFit="1" customWidth="1"/>
    <col min="10" max="16" width="9.75" style="29" bestFit="1" customWidth="1"/>
    <col min="17" max="17" width="8.6640625" style="29"/>
    <col min="18" max="18" width="8.6640625" style="29" customWidth="1"/>
    <col min="19" max="16384" width="8.6640625" style="29"/>
  </cols>
  <sheetData>
    <row r="1" spans="2:19" ht="18" thickBot="1" x14ac:dyDescent="0.35"/>
    <row r="2" spans="2:19" ht="18" thickBot="1" x14ac:dyDescent="0.35">
      <c r="B2" s="90" t="s">
        <v>40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2"/>
    </row>
    <row r="3" spans="2:19" ht="18" thickBot="1" x14ac:dyDescent="0.35">
      <c r="B3" s="90" t="s">
        <v>38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2"/>
    </row>
    <row r="4" spans="2:19" ht="18" thickBot="1" x14ac:dyDescent="0.35">
      <c r="B4" s="12" t="s">
        <v>0</v>
      </c>
      <c r="C4" s="14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14</v>
      </c>
      <c r="Q4" s="13" t="s">
        <v>15</v>
      </c>
      <c r="R4" s="14" t="s">
        <v>16</v>
      </c>
      <c r="S4" s="15"/>
    </row>
    <row r="5" spans="2:19" x14ac:dyDescent="0.3">
      <c r="B5" s="24" t="s">
        <v>17</v>
      </c>
      <c r="C5" s="25" t="s">
        <v>41</v>
      </c>
      <c r="D5" s="26">
        <v>1227</v>
      </c>
      <c r="E5" s="26">
        <v>835</v>
      </c>
      <c r="F5" s="26">
        <v>835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30"/>
      <c r="S5" s="31">
        <f>IF(S11=1,D5,IF(S11=2,E5,IF(S11=3,F5,IF(S11=4,G5,IF(S11=5,H5,IF(S11=6,I5,IF(S11=7,J5,IF(S11=8,K5,IF(S11=9,L5,IF(S11=10,M5,IF(S11=11,N5,IF(S11=12,O5,IF(S11=13,P5,IF(S11=14,Q5,IF(S11=15,R5,0)))))))))))))))/SUM(D5:D9)</f>
        <v>0.36769553491159723</v>
      </c>
    </row>
    <row r="6" spans="2:19" x14ac:dyDescent="0.3">
      <c r="B6" s="24" t="s">
        <v>19</v>
      </c>
      <c r="C6" s="25" t="s">
        <v>42</v>
      </c>
      <c r="D6" s="26">
        <v>1129</v>
      </c>
      <c r="E6" s="26">
        <v>1129</v>
      </c>
      <c r="F6" s="26">
        <v>835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30"/>
      <c r="S6" s="31">
        <f>IF(S11=1,D6,IF(S11=2,E6,IF(S11=3,F6,IF(S11=4,G6,IF(S11=5,H6,IF(S11=6,I6,IF(S11=7,J6,IF(S11=8,K6,IF(S11=9,L6,IF(S11=10,M6,IF(S11=11,N6,IF(S11=12,O6,IF(S11=13,P6,IF(S11=14,Q6,IF(S11=15,R6,0)))))))))))))))/SUM(D5:D9)</f>
        <v>0.33832783937668565</v>
      </c>
    </row>
    <row r="7" spans="2:19" x14ac:dyDescent="0.3">
      <c r="B7" s="24" t="s">
        <v>43</v>
      </c>
      <c r="C7" s="25" t="s">
        <v>44</v>
      </c>
      <c r="D7" s="26">
        <v>672</v>
      </c>
      <c r="E7" s="26">
        <v>750.3</v>
      </c>
      <c r="F7" s="26">
        <v>897.7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30"/>
      <c r="S7" s="31">
        <f>IF(S11=1,D7,IF(S11=2,E7,IF(S11=3,F7,IF(S11=4,G7,IF(S11=5,H7,IF(S11=6,I7,IF(S11=7,J7,IF(S11=8,K7,IF(S11=9,L7,IF(S11=10,M7,IF(S11=11,N7,IF(S11=12,O7,IF(S11=13,P7,IF(S11=14,Q7,IF(S11=15,R7,0)))))))))))))))/SUM(D5:D9)</f>
        <v>0.20137848366796524</v>
      </c>
    </row>
    <row r="8" spans="2:19" x14ac:dyDescent="0.3">
      <c r="B8" s="24" t="s">
        <v>21</v>
      </c>
      <c r="C8" s="25" t="s">
        <v>45</v>
      </c>
      <c r="D8" s="26">
        <v>286</v>
      </c>
      <c r="E8" s="26">
        <v>491.7</v>
      </c>
      <c r="F8" s="26">
        <v>519.6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30"/>
      <c r="S8" s="31">
        <f>IF(S11=1,D8,IF(S11=2,E8,IF(S11=3,F8,IF(S11=4,G8,IF(S11=5,H8,IF(S11=6,I8,IF(S11=7,J8,IF(S11=8,K8,IF(S11=9,L8,IF(S11=10,M8,IF(S11=11,N8,IF(S11=12,O8,IF(S11=13,P8,IF(S11=14,Q8,IF(S11=15,R8,0)))))))))))))))/SUM(D5:D9)</f>
        <v>8.5705723703925679E-2</v>
      </c>
    </row>
    <row r="9" spans="2:19" x14ac:dyDescent="0.3">
      <c r="B9" s="24" t="s">
        <v>46</v>
      </c>
      <c r="C9" s="25" t="s">
        <v>47</v>
      </c>
      <c r="D9" s="26">
        <v>23</v>
      </c>
      <c r="E9" s="26">
        <v>30.7</v>
      </c>
      <c r="F9" s="26">
        <v>50.5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30"/>
      <c r="S9" s="31">
        <f>IF(S11=1,D9,IF(S11=2,E9,IF(S11=3,F9,IF(S11=4,G9,IF(S11=5,H9,IF(S11=6,I9,IF(S11=7,J9,IF(S11=8,K9,IF(S11=9,L9,IF(S11=10,M9,IF(S11=11,N9,IF(S11=12,O9,IF(S11=13,P9,IF(S11=14,Q9,IF(S11=15,R9,0)))))))))))))))/SUM(D5:D9)</f>
        <v>6.8924183398261915E-3</v>
      </c>
    </row>
    <row r="10" spans="2:19" ht="18" thickBot="1" x14ac:dyDescent="0.35">
      <c r="B10" s="16" t="s">
        <v>22</v>
      </c>
      <c r="C10" s="27"/>
      <c r="D10" s="17">
        <v>0</v>
      </c>
      <c r="E10" s="17">
        <f>IF(E5&gt;0,ROUND(F11-SUM(E5:E9),1),)</f>
        <v>100.3</v>
      </c>
      <c r="F10" s="17">
        <f>IF(F5&gt;0,ROUND(F11-SUM(F5:F9),1),)</f>
        <v>199.2</v>
      </c>
      <c r="G10" s="17">
        <f>IF(G5&gt;0,ROUND(F11-SUM(G5:G9),1),)</f>
        <v>0</v>
      </c>
      <c r="H10" s="17">
        <f>IF(H5&gt;0,ROUND(F11-SUM(H5:H9),1),)</f>
        <v>0</v>
      </c>
      <c r="I10" s="17">
        <f>IF(I5&gt;0,ROUND(F11-SUM(I5:I9),1),)</f>
        <v>0</v>
      </c>
      <c r="J10" s="17">
        <f>IF(J5&gt;0,ROUND(F11-SUM(J5:J9),1),)</f>
        <v>0</v>
      </c>
      <c r="K10" s="17">
        <f>IF(K5&gt;0,ROUND(F11-SUM(K5:K9),1),)</f>
        <v>0</v>
      </c>
      <c r="L10" s="17">
        <f>IF(L5&gt;0,ROUND(F11-SUM(L5:L9),1),)</f>
        <v>0</v>
      </c>
      <c r="M10" s="17">
        <f>IF(M5&gt;0,ROUND(F11-SUM(M5:M9),1),)</f>
        <v>0</v>
      </c>
      <c r="N10" s="17">
        <f>IF(N5&gt;0,ROUND(F11-SUM(N5:N9),1),)</f>
        <v>0</v>
      </c>
      <c r="O10" s="17">
        <f>IF(O5&gt;0,ROUND(F11-SUM(O5:O9),1),)</f>
        <v>0</v>
      </c>
      <c r="P10" s="17">
        <f>IF(P5&gt;0,ROUND(F11-SUM(P5:P9),1),)</f>
        <v>0</v>
      </c>
      <c r="Q10" s="17">
        <f>IF(Q5&gt;0,ROUND(F11-SUM(Q5:Q9),1),)</f>
        <v>0</v>
      </c>
      <c r="R10" s="18">
        <f>IF(R5&gt;0,ROUND(F11-SUM(R5:R9),1),)</f>
        <v>0</v>
      </c>
      <c r="S10" s="19">
        <f>IF(S11=1,D10,IF(S11=2,E10,IF(S11=3,F10,IF(S11=4,G10,IF(S11=5,H10,IF(S11=6,I10,IF(S11=7,J10,IF(S11=8,K10,IF(S11=9,L10,IF(S11=10,M10,IF(S11=11,N10,IF(S11=12,O10,IF(S11=13,P10,IF(S11=14,Q10,IF(S11=15,R10,0)))))))))))))))/SUM(D5:D9)</f>
        <v>0</v>
      </c>
    </row>
    <row r="11" spans="2:19" ht="18" thickBot="1" x14ac:dyDescent="0.35">
      <c r="B11" s="20" t="s">
        <v>37</v>
      </c>
      <c r="C11" s="28" t="s">
        <v>30</v>
      </c>
      <c r="D11" s="21">
        <v>7382</v>
      </c>
      <c r="E11" s="21" t="s">
        <v>25</v>
      </c>
      <c r="F11" s="32">
        <f>SUM(D5:D9)</f>
        <v>3337</v>
      </c>
      <c r="G11" s="21" t="s">
        <v>26</v>
      </c>
      <c r="H11" s="21">
        <v>37</v>
      </c>
      <c r="I11" s="21" t="s">
        <v>27</v>
      </c>
      <c r="J11" s="22">
        <f>(H11+F11)/D11</f>
        <v>0.45705770793822814</v>
      </c>
      <c r="K11" s="21" t="s">
        <v>28</v>
      </c>
      <c r="L11" s="22">
        <f>F11/(F11+H11)</f>
        <v>0.98903378778897455</v>
      </c>
      <c r="M11" s="21" t="s">
        <v>29</v>
      </c>
      <c r="N11" s="22">
        <f>H11/(F11+H11)</f>
        <v>1.0966212211025488E-2</v>
      </c>
      <c r="O11" s="21" t="s">
        <v>24</v>
      </c>
      <c r="P11" s="21">
        <v>835</v>
      </c>
      <c r="Q11" s="88" t="s">
        <v>23</v>
      </c>
      <c r="R11" s="89"/>
      <c r="S11" s="23">
        <v>1</v>
      </c>
    </row>
    <row r="12" spans="2:19" ht="18" thickBot="1" x14ac:dyDescent="0.35"/>
    <row r="13" spans="2:19" ht="18" thickBot="1" x14ac:dyDescent="0.35">
      <c r="B13" s="90" t="s">
        <v>85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2"/>
    </row>
    <row r="14" spans="2:19" ht="18" thickBot="1" x14ac:dyDescent="0.35">
      <c r="B14" s="90" t="s">
        <v>38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2"/>
    </row>
    <row r="15" spans="2:19" ht="18" thickBot="1" x14ac:dyDescent="0.35">
      <c r="B15" s="12" t="s">
        <v>0</v>
      </c>
      <c r="C15" s="14" t="s">
        <v>1</v>
      </c>
      <c r="D15" s="13" t="s">
        <v>2</v>
      </c>
      <c r="E15" s="13" t="s">
        <v>3</v>
      </c>
      <c r="F15" s="13" t="s">
        <v>4</v>
      </c>
      <c r="G15" s="13" t="s">
        <v>5</v>
      </c>
      <c r="H15" s="13" t="s">
        <v>6</v>
      </c>
      <c r="I15" s="13" t="s">
        <v>7</v>
      </c>
      <c r="J15" s="13" t="s">
        <v>8</v>
      </c>
      <c r="K15" s="13" t="s">
        <v>9</v>
      </c>
      <c r="L15" s="13" t="s">
        <v>10</v>
      </c>
      <c r="M15" s="13" t="s">
        <v>11</v>
      </c>
      <c r="N15" s="13" t="s">
        <v>12</v>
      </c>
      <c r="O15" s="13" t="s">
        <v>13</v>
      </c>
      <c r="P15" s="13" t="s">
        <v>14</v>
      </c>
      <c r="Q15" s="13" t="s">
        <v>15</v>
      </c>
      <c r="R15" s="14" t="s">
        <v>16</v>
      </c>
      <c r="S15" s="15"/>
    </row>
    <row r="16" spans="2:19" x14ac:dyDescent="0.3">
      <c r="B16" s="24" t="s">
        <v>17</v>
      </c>
      <c r="C16" s="25" t="s">
        <v>80</v>
      </c>
      <c r="D16" s="26">
        <v>1493</v>
      </c>
      <c r="E16" s="26">
        <v>859</v>
      </c>
      <c r="F16" s="26">
        <v>859</v>
      </c>
      <c r="G16" s="26">
        <v>859</v>
      </c>
      <c r="H16" s="26">
        <v>859</v>
      </c>
      <c r="I16" s="26"/>
      <c r="J16" s="26"/>
      <c r="K16" s="26"/>
      <c r="L16" s="26"/>
      <c r="M16" s="26"/>
      <c r="N16" s="26"/>
      <c r="O16" s="26"/>
      <c r="P16" s="26"/>
      <c r="Q16" s="26"/>
      <c r="R16" s="30"/>
      <c r="S16" s="31">
        <f>IF(S22=1,D16,IF(S22=2,E16,IF(S22=3,F16,IF(S22=4,G16,IF(S22=5,H16,IF(S22=6,I16,IF(S22=7,J16,IF(S22=8,K16,IF(S22=9,L16,IF(S22=10,M16,IF(S22=11,N16,IF(S22=12,O16,IF(S22=13,P16,IF(S22=14,Q16,IF(S22=15,R16,0)))))))))))))))/SUM(D16:D20)</f>
        <v>0.43502331002331002</v>
      </c>
    </row>
    <row r="17" spans="2:19" x14ac:dyDescent="0.3">
      <c r="B17" s="24" t="s">
        <v>19</v>
      </c>
      <c r="C17" s="25" t="s">
        <v>81</v>
      </c>
      <c r="D17" s="26">
        <v>849</v>
      </c>
      <c r="E17" s="26">
        <v>884.2</v>
      </c>
      <c r="F17" s="26">
        <v>859</v>
      </c>
      <c r="G17" s="26">
        <v>859</v>
      </c>
      <c r="H17" s="26">
        <v>859</v>
      </c>
      <c r="I17" s="26"/>
      <c r="J17" s="26"/>
      <c r="K17" s="26"/>
      <c r="L17" s="26"/>
      <c r="M17" s="26"/>
      <c r="N17" s="26"/>
      <c r="O17" s="26"/>
      <c r="P17" s="26"/>
      <c r="Q17" s="26"/>
      <c r="R17" s="30"/>
      <c r="S17" s="31">
        <f>IF(S22=1,D17,IF(S22=2,E17,IF(S22=3,F17,IF(S22=4,G17,IF(S22=5,H17,IF(S22=6,I17,IF(S22=7,J17,IF(S22=8,K17,IF(S22=9,L17,IF(S22=10,M17,IF(S22=11,N17,IF(S22=12,O17,IF(S22=13,P17,IF(S22=14,Q17,IF(S22=15,R17,0)))))))))))))))/SUM(D16:D20)</f>
        <v>0.24737762237762237</v>
      </c>
    </row>
    <row r="18" spans="2:19" x14ac:dyDescent="0.3">
      <c r="B18" s="24" t="s">
        <v>19</v>
      </c>
      <c r="C18" s="25" t="s">
        <v>82</v>
      </c>
      <c r="D18" s="26">
        <v>650</v>
      </c>
      <c r="E18" s="26">
        <v>673.8</v>
      </c>
      <c r="F18" s="26">
        <v>693.6</v>
      </c>
      <c r="G18" s="26">
        <v>732.6</v>
      </c>
      <c r="H18" s="26">
        <v>955.4</v>
      </c>
      <c r="I18" s="26"/>
      <c r="J18" s="26"/>
      <c r="K18" s="26"/>
      <c r="L18" s="26"/>
      <c r="M18" s="26"/>
      <c r="N18" s="26"/>
      <c r="O18" s="26"/>
      <c r="P18" s="26"/>
      <c r="Q18" s="26"/>
      <c r="R18" s="30"/>
      <c r="S18" s="31">
        <f>IF(S22=1,D18,IF(S22=2,E18,IF(S22=3,F18,IF(S22=4,G18,IF(S22=5,H18,IF(S22=6,I18,IF(S22=7,J18,IF(S22=8,K18,IF(S22=9,L18,IF(S22=10,M18,IF(S22=11,N18,IF(S22=12,O18,IF(S22=13,P18,IF(S22=14,Q18,IF(S22=15,R18,0)))))))))))))))/SUM(D16:D20)</f>
        <v>0.18939393939393939</v>
      </c>
    </row>
    <row r="19" spans="2:19" x14ac:dyDescent="0.3">
      <c r="B19" s="24" t="s">
        <v>20</v>
      </c>
      <c r="C19" s="25" t="s">
        <v>83</v>
      </c>
      <c r="D19" s="26">
        <v>341</v>
      </c>
      <c r="E19" s="26">
        <v>589.4</v>
      </c>
      <c r="F19" s="26">
        <v>591.79999999999995</v>
      </c>
      <c r="G19" s="26">
        <v>674.2</v>
      </c>
      <c r="H19" s="26">
        <v>0</v>
      </c>
      <c r="I19" s="26"/>
      <c r="J19" s="26"/>
      <c r="K19" s="26"/>
      <c r="L19" s="26"/>
      <c r="M19" s="26"/>
      <c r="N19" s="26"/>
      <c r="O19" s="26"/>
      <c r="P19" s="26"/>
      <c r="Q19" s="26"/>
      <c r="R19" s="30"/>
      <c r="S19" s="31">
        <f>IF(S22=1,D19,IF(S22=2,E19,IF(S22=3,F19,IF(S22=4,G19,IF(S22=5,H19,IF(S22=6,I19,IF(S22=7,J19,IF(S22=8,K19,IF(S22=9,L19,IF(S22=10,M19,IF(S22=11,N19,IF(S22=12,O19,IF(S22=13,P19,IF(S22=14,Q19,IF(S22=15,R19,0)))))))))))))))/SUM(D16:D20)</f>
        <v>9.9358974358974353E-2</v>
      </c>
    </row>
    <row r="20" spans="2:19" x14ac:dyDescent="0.3">
      <c r="B20" s="24" t="s">
        <v>39</v>
      </c>
      <c r="C20" s="25" t="s">
        <v>84</v>
      </c>
      <c r="D20" s="26">
        <v>99</v>
      </c>
      <c r="E20" s="26">
        <v>178</v>
      </c>
      <c r="F20" s="26">
        <v>178.4</v>
      </c>
      <c r="G20" s="26">
        <v>0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30"/>
      <c r="S20" s="31">
        <f>IF(S22=1,D20,IF(S22=2,E20,IF(S22=3,F20,IF(S22=4,G20,IF(S22=5,H20,IF(S22=6,I20,IF(S22=7,J20,IF(S22=8,K20,IF(S22=9,L20,IF(S22=10,M20,IF(S22=11,N20,IF(S22=12,O20,IF(S22=13,P20,IF(S22=14,Q20,IF(S22=15,R20,0)))))))))))))))/SUM(D16:D20)</f>
        <v>2.8846153846153848E-2</v>
      </c>
    </row>
    <row r="21" spans="2:19" ht="18" thickBot="1" x14ac:dyDescent="0.35">
      <c r="B21" s="16" t="s">
        <v>22</v>
      </c>
      <c r="C21" s="27"/>
      <c r="D21" s="17">
        <v>0</v>
      </c>
      <c r="E21" s="17">
        <f>IF(E16&gt;0,ROUND(F22-SUM(E16:E20),1),)</f>
        <v>247.6</v>
      </c>
      <c r="F21" s="17">
        <f>IF(F16&gt;0,ROUND(F22-SUM(F16:F20),1),)</f>
        <v>250.2</v>
      </c>
      <c r="G21" s="17">
        <f>IF(G16&gt;0,ROUND(F22-SUM(G16:G20),1),)</f>
        <v>307.2</v>
      </c>
      <c r="H21" s="17">
        <f>IF(H16&gt;0,ROUND(F22-SUM(H16:H20),1),)</f>
        <v>758.6</v>
      </c>
      <c r="I21" s="17">
        <f>IF(I16&gt;0,ROUND(F22-SUM(I16:I20),1),)</f>
        <v>0</v>
      </c>
      <c r="J21" s="17">
        <f>IF(J16&gt;0,ROUND(F22-SUM(J16:J20),1),)</f>
        <v>0</v>
      </c>
      <c r="K21" s="17">
        <f>IF(K16&gt;0,ROUND(F22-SUM(K16:K20),1),)</f>
        <v>0</v>
      </c>
      <c r="L21" s="17">
        <f>IF(L16&gt;0,ROUND(F22-SUM(L16:L20),1),)</f>
        <v>0</v>
      </c>
      <c r="M21" s="17">
        <f>IF(M16&gt;0,ROUND(F22-SUM(M16:M20),1),)</f>
        <v>0</v>
      </c>
      <c r="N21" s="17">
        <f>IF(N16&gt;0,ROUND(F22-SUM(N16:N20),1),)</f>
        <v>0</v>
      </c>
      <c r="O21" s="17">
        <f>IF(O16&gt;0,ROUND(F22-SUM(O16:O20),1),)</f>
        <v>0</v>
      </c>
      <c r="P21" s="17">
        <f>IF(P16&gt;0,ROUND(F22-SUM(P16:P20),1),)</f>
        <v>0</v>
      </c>
      <c r="Q21" s="17">
        <f>IF(Q16&gt;0,ROUND(F22-SUM(Q16:Q20),1),)</f>
        <v>0</v>
      </c>
      <c r="R21" s="18">
        <f>IF(R16&gt;0,ROUND(F22-SUM(R16:R20),1),)</f>
        <v>0</v>
      </c>
      <c r="S21" s="19">
        <f>IF(S22=1,D21,IF(S22=2,E21,IF(S22=3,F21,IF(S22=4,G21,IF(S22=5,H21,IF(S22=6,I21,IF(S22=7,J21,IF(S22=8,K21,IF(S22=9,L21,IF(S22=10,M21,IF(S22=11,N21,IF(S22=12,O21,IF(S22=13,P21,IF(S22=14,Q21,IF(S22=15,R21,0)))))))))))))))/SUM(D16:D20)</f>
        <v>0</v>
      </c>
    </row>
    <row r="22" spans="2:19" ht="18" thickBot="1" x14ac:dyDescent="0.35">
      <c r="B22" s="20" t="s">
        <v>37</v>
      </c>
      <c r="C22" s="28" t="s">
        <v>30</v>
      </c>
      <c r="D22" s="21">
        <v>8102</v>
      </c>
      <c r="E22" s="21" t="s">
        <v>25</v>
      </c>
      <c r="F22" s="32">
        <f>SUM(D16:D20)</f>
        <v>3432</v>
      </c>
      <c r="G22" s="21" t="s">
        <v>26</v>
      </c>
      <c r="H22" s="21">
        <v>58</v>
      </c>
      <c r="I22" s="21" t="s">
        <v>27</v>
      </c>
      <c r="J22" s="22">
        <f>(H22+F22)/D22</f>
        <v>0.43075783757097014</v>
      </c>
      <c r="K22" s="21" t="s">
        <v>28</v>
      </c>
      <c r="L22" s="22">
        <f>F22/(F22+H22)</f>
        <v>0.98338108882521491</v>
      </c>
      <c r="M22" s="21" t="s">
        <v>29</v>
      </c>
      <c r="N22" s="22">
        <f>H22/(F22+H22)</f>
        <v>1.66189111747851E-2</v>
      </c>
      <c r="O22" s="21" t="s">
        <v>24</v>
      </c>
      <c r="P22" s="21">
        <v>859</v>
      </c>
      <c r="Q22" s="88" t="s">
        <v>23</v>
      </c>
      <c r="R22" s="89"/>
      <c r="S22" s="23">
        <v>1</v>
      </c>
    </row>
    <row r="23" spans="2:19" ht="18" thickBot="1" x14ac:dyDescent="0.35"/>
    <row r="24" spans="2:19" ht="18" thickBot="1" x14ac:dyDescent="0.35">
      <c r="B24" s="90" t="s">
        <v>93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2"/>
    </row>
    <row r="25" spans="2:19" ht="18" thickBot="1" x14ac:dyDescent="0.35">
      <c r="B25" s="90" t="s">
        <v>38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2"/>
    </row>
    <row r="26" spans="2:19" ht="18" thickBot="1" x14ac:dyDescent="0.35">
      <c r="B26" s="12" t="s">
        <v>0</v>
      </c>
      <c r="C26" s="14" t="s">
        <v>1</v>
      </c>
      <c r="D26" s="13" t="s">
        <v>2</v>
      </c>
      <c r="E26" s="13" t="s">
        <v>3</v>
      </c>
      <c r="F26" s="13" t="s">
        <v>4</v>
      </c>
      <c r="G26" s="13" t="s">
        <v>5</v>
      </c>
      <c r="H26" s="13" t="s">
        <v>6</v>
      </c>
      <c r="I26" s="13" t="s">
        <v>7</v>
      </c>
      <c r="J26" s="13" t="s">
        <v>8</v>
      </c>
      <c r="K26" s="13" t="s">
        <v>9</v>
      </c>
      <c r="L26" s="13" t="s">
        <v>10</v>
      </c>
      <c r="M26" s="13" t="s">
        <v>11</v>
      </c>
      <c r="N26" s="13" t="s">
        <v>12</v>
      </c>
      <c r="O26" s="13" t="s">
        <v>13</v>
      </c>
      <c r="P26" s="13" t="s">
        <v>14</v>
      </c>
      <c r="Q26" s="13" t="s">
        <v>15</v>
      </c>
      <c r="R26" s="14" t="s">
        <v>16</v>
      </c>
      <c r="S26" s="15"/>
    </row>
    <row r="27" spans="2:19" x14ac:dyDescent="0.3">
      <c r="B27" s="24" t="s">
        <v>19</v>
      </c>
      <c r="C27" s="25" t="s">
        <v>94</v>
      </c>
      <c r="D27" s="82" t="s">
        <v>91</v>
      </c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4"/>
      <c r="S27" s="31"/>
    </row>
    <row r="28" spans="2:19" x14ac:dyDescent="0.3">
      <c r="B28" s="24" t="s">
        <v>20</v>
      </c>
      <c r="C28" s="25" t="s">
        <v>95</v>
      </c>
      <c r="D28" s="85" t="s">
        <v>91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7"/>
      <c r="S28" s="31"/>
    </row>
    <row r="29" spans="2:19" x14ac:dyDescent="0.3">
      <c r="B29" s="24" t="s">
        <v>17</v>
      </c>
      <c r="C29" s="25" t="s">
        <v>96</v>
      </c>
      <c r="D29" s="85" t="s">
        <v>91</v>
      </c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7"/>
      <c r="S29" s="31"/>
    </row>
    <row r="30" spans="2:19" ht="18" thickBot="1" x14ac:dyDescent="0.35">
      <c r="B30" s="16" t="s">
        <v>22</v>
      </c>
      <c r="C30" s="27"/>
      <c r="D30" s="17">
        <v>0</v>
      </c>
      <c r="E30" s="17">
        <f>ROUND(SUM(D27:D29)-SUM(E27:E29),1)</f>
        <v>0</v>
      </c>
      <c r="F30" s="17">
        <f>ROUND(SUM(D27:D29)-SUM(F27:F29),1)</f>
        <v>0</v>
      </c>
      <c r="G30" s="17">
        <f>ROUND(SUM(D27:D29)-SUM(G27:G29),1)</f>
        <v>0</v>
      </c>
      <c r="H30" s="17">
        <f>ROUND(SUM(D27:D29)-SUM(H27:H29),1)</f>
        <v>0</v>
      </c>
      <c r="I30" s="17">
        <f>ROUND(SUM(D27:D29)-SUM(I27:I29),1)</f>
        <v>0</v>
      </c>
      <c r="J30" s="17">
        <f>ROUND(SUM(D27:D29)-SUM(J27:J29),1)</f>
        <v>0</v>
      </c>
      <c r="K30" s="17">
        <f>ROUND(SUM(D27:D29)-SUM(K27:K29),1)</f>
        <v>0</v>
      </c>
      <c r="L30" s="17">
        <f>ROUND(SUM(D27:D29)-SUM(L27:L29),1)</f>
        <v>0</v>
      </c>
      <c r="M30" s="17">
        <f>ROUND(SUM(D27:D29)-SUM(M27:M29),1)</f>
        <v>0</v>
      </c>
      <c r="N30" s="17">
        <f>ROUND(SUM(D27:D29)-SUM(N27:N29),1)</f>
        <v>0</v>
      </c>
      <c r="O30" s="17">
        <f>ROUND(SUM(D27:D29)-SUM(O27:O29),1)</f>
        <v>0</v>
      </c>
      <c r="P30" s="17">
        <f>ROUND(SUM(D27:D29)-SUM(P27:P29),1)</f>
        <v>0</v>
      </c>
      <c r="Q30" s="17">
        <f>ROUND(SUM(D27:D29)-SUM(Q27:Q29),1)</f>
        <v>0</v>
      </c>
      <c r="R30" s="18">
        <f>ROUND(SUM(D27:D29)-SUM(R27:R29),1)</f>
        <v>0</v>
      </c>
      <c r="S30" s="19"/>
    </row>
    <row r="31" spans="2:19" ht="18" thickBot="1" x14ac:dyDescent="0.35">
      <c r="B31" s="20" t="s">
        <v>37</v>
      </c>
      <c r="C31" s="28" t="s">
        <v>30</v>
      </c>
      <c r="D31" s="21" t="s">
        <v>92</v>
      </c>
      <c r="E31" s="21" t="s">
        <v>25</v>
      </c>
      <c r="F31" s="32" t="s">
        <v>92</v>
      </c>
      <c r="G31" s="21" t="s">
        <v>26</v>
      </c>
      <c r="H31" s="21" t="s">
        <v>92</v>
      </c>
      <c r="I31" s="21" t="s">
        <v>27</v>
      </c>
      <c r="J31" s="22" t="s">
        <v>92</v>
      </c>
      <c r="K31" s="21" t="s">
        <v>28</v>
      </c>
      <c r="L31" s="22" t="s">
        <v>92</v>
      </c>
      <c r="M31" s="21" t="s">
        <v>29</v>
      </c>
      <c r="N31" s="22" t="s">
        <v>92</v>
      </c>
      <c r="O31" s="21" t="s">
        <v>24</v>
      </c>
      <c r="P31" s="21" t="s">
        <v>92</v>
      </c>
      <c r="Q31" s="88" t="s">
        <v>23</v>
      </c>
      <c r="R31" s="89"/>
      <c r="S31" s="23"/>
    </row>
    <row r="32" spans="2:19" ht="18" thickBot="1" x14ac:dyDescent="0.35"/>
    <row r="33" spans="2:19" ht="18" thickBot="1" x14ac:dyDescent="0.35">
      <c r="B33" s="90" t="s">
        <v>102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2"/>
    </row>
    <row r="34" spans="2:19" ht="18" thickBot="1" x14ac:dyDescent="0.35">
      <c r="B34" s="90" t="s">
        <v>38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2"/>
    </row>
    <row r="35" spans="2:19" ht="18" thickBot="1" x14ac:dyDescent="0.35">
      <c r="B35" s="12" t="s">
        <v>0</v>
      </c>
      <c r="C35" s="14" t="s">
        <v>1</v>
      </c>
      <c r="D35" s="13" t="s">
        <v>2</v>
      </c>
      <c r="E35" s="13" t="s">
        <v>3</v>
      </c>
      <c r="F35" s="13" t="s">
        <v>4</v>
      </c>
      <c r="G35" s="13" t="s">
        <v>5</v>
      </c>
      <c r="H35" s="13" t="s">
        <v>6</v>
      </c>
      <c r="I35" s="13" t="s">
        <v>7</v>
      </c>
      <c r="J35" s="13" t="s">
        <v>8</v>
      </c>
      <c r="K35" s="13" t="s">
        <v>9</v>
      </c>
      <c r="L35" s="13" t="s">
        <v>10</v>
      </c>
      <c r="M35" s="13" t="s">
        <v>11</v>
      </c>
      <c r="N35" s="13" t="s">
        <v>12</v>
      </c>
      <c r="O35" s="13" t="s">
        <v>13</v>
      </c>
      <c r="P35" s="13" t="s">
        <v>14</v>
      </c>
      <c r="Q35" s="13" t="s">
        <v>15</v>
      </c>
      <c r="R35" s="14" t="s">
        <v>16</v>
      </c>
      <c r="S35" s="15"/>
    </row>
    <row r="36" spans="2:19" x14ac:dyDescent="0.3">
      <c r="B36" s="24" t="s">
        <v>19</v>
      </c>
      <c r="C36" s="25" t="s">
        <v>97</v>
      </c>
      <c r="D36" s="26">
        <v>1590</v>
      </c>
      <c r="E36" s="26">
        <v>1000</v>
      </c>
      <c r="F36" s="26">
        <v>1000</v>
      </c>
      <c r="G36" s="26">
        <v>1000</v>
      </c>
      <c r="H36" s="26">
        <v>1000</v>
      </c>
      <c r="I36" s="26"/>
      <c r="J36" s="26"/>
      <c r="K36" s="26"/>
      <c r="L36" s="26"/>
      <c r="M36" s="26"/>
      <c r="N36" s="26"/>
      <c r="O36" s="26"/>
      <c r="P36" s="26"/>
      <c r="Q36" s="26"/>
      <c r="R36" s="30"/>
      <c r="S36" s="31">
        <f>IF(S42=1,D36,IF(S42=2,E36,IF(S42=3,F36,IF(S42=4,G36,IF(S42=5,H36,IF(S42=6,I36,IF(S42=7,J36,IF(S42=8,K36,IF(S42=9,L36,IF(S42=10,M36,IF(S42=11,N36,IF(S42=12,O36,IF(S42=13,P36,IF(S42=14,Q36,IF(S42=15,R36,0)))))))))))))))/SUM(D36:D40)</f>
        <v>0.39789789789789792</v>
      </c>
    </row>
    <row r="37" spans="2:19" x14ac:dyDescent="0.3">
      <c r="B37" s="24" t="s">
        <v>17</v>
      </c>
      <c r="C37" s="25" t="s">
        <v>98</v>
      </c>
      <c r="D37" s="26">
        <v>940</v>
      </c>
      <c r="E37" s="26">
        <v>959.3</v>
      </c>
      <c r="F37" s="26">
        <v>1005.4</v>
      </c>
      <c r="G37" s="26">
        <v>1000</v>
      </c>
      <c r="H37" s="26">
        <v>1000</v>
      </c>
      <c r="I37" s="26"/>
      <c r="J37" s="26"/>
      <c r="K37" s="26"/>
      <c r="L37" s="26"/>
      <c r="M37" s="26"/>
      <c r="N37" s="26"/>
      <c r="O37" s="26"/>
      <c r="P37" s="26"/>
      <c r="Q37" s="26"/>
      <c r="R37" s="30"/>
      <c r="S37" s="31">
        <f>IF(S42=1,D37,IF(S42=2,E37,IF(S42=3,F37,IF(S42=4,G37,IF(S42=5,H37,IF(S42=6,I37,IF(S42=7,J37,IF(S42=8,K37,IF(S42=9,L37,IF(S42=10,M37,IF(S42=11,N37,IF(S42=12,O37,IF(S42=13,P37,IF(S42=14,Q37,IF(S42=15,R37,0)))))))))))))))/SUM(D36:D40)</f>
        <v>0.23523523523523523</v>
      </c>
    </row>
    <row r="38" spans="2:19" x14ac:dyDescent="0.3">
      <c r="B38" s="24" t="s">
        <v>17</v>
      </c>
      <c r="C38" s="25" t="s">
        <v>99</v>
      </c>
      <c r="D38" s="26">
        <v>778</v>
      </c>
      <c r="E38" s="26">
        <v>791.7</v>
      </c>
      <c r="F38" s="26">
        <v>811.8</v>
      </c>
      <c r="G38" s="26">
        <v>816.4</v>
      </c>
      <c r="H38" s="26">
        <v>0</v>
      </c>
      <c r="I38" s="26"/>
      <c r="J38" s="26"/>
      <c r="K38" s="26"/>
      <c r="L38" s="26"/>
      <c r="M38" s="26"/>
      <c r="N38" s="26"/>
      <c r="O38" s="26"/>
      <c r="P38" s="26"/>
      <c r="Q38" s="26"/>
      <c r="R38" s="30"/>
      <c r="S38" s="31">
        <f>IF(S42=1,D38,IF(S42=2,E38,IF(S42=3,F38,IF(S42=4,G38,IF(S42=5,H38,IF(S42=6,I38,IF(S42=7,J38,IF(S42=8,K38,IF(S42=9,L38,IF(S42=10,M38,IF(S42=11,N38,IF(S42=12,O38,IF(S42=13,P38,IF(S42=14,Q38,IF(S42=15,R38,0)))))))))))))))/SUM(D36:D40)</f>
        <v>0.19469469469469469</v>
      </c>
    </row>
    <row r="39" spans="2:19" x14ac:dyDescent="0.3">
      <c r="B39" s="24" t="s">
        <v>18</v>
      </c>
      <c r="C39" s="25" t="s">
        <v>100</v>
      </c>
      <c r="D39" s="26">
        <v>404</v>
      </c>
      <c r="E39" s="26">
        <v>534.6</v>
      </c>
      <c r="F39" s="26">
        <v>830.5</v>
      </c>
      <c r="G39" s="26">
        <v>830.8</v>
      </c>
      <c r="H39" s="26">
        <v>1178.2</v>
      </c>
      <c r="I39" s="26"/>
      <c r="J39" s="26"/>
      <c r="K39" s="26"/>
      <c r="L39" s="26"/>
      <c r="M39" s="26"/>
      <c r="N39" s="26"/>
      <c r="O39" s="26"/>
      <c r="P39" s="26"/>
      <c r="Q39" s="26"/>
      <c r="R39" s="30"/>
      <c r="S39" s="31">
        <f>IF(S42=1,D39,IF(S42=2,E39,IF(S42=3,F39,IF(S42=4,G39,IF(S42=5,H39,IF(S42=6,I39,IF(S42=7,J39,IF(S42=8,K39,IF(S42=9,L39,IF(S42=10,M39,IF(S42=11,N39,IF(S42=12,O39,IF(S42=13,P39,IF(S42=14,Q39,IF(S42=15,R39,0)))))))))))))))/SUM(D36:D40)</f>
        <v>0.1011011011011011</v>
      </c>
    </row>
    <row r="40" spans="2:19" x14ac:dyDescent="0.3">
      <c r="B40" s="24" t="s">
        <v>20</v>
      </c>
      <c r="C40" s="25" t="s">
        <v>101</v>
      </c>
      <c r="D40" s="26">
        <v>284</v>
      </c>
      <c r="E40" s="26">
        <v>496.2</v>
      </c>
      <c r="F40" s="26">
        <v>0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30"/>
      <c r="S40" s="31">
        <f>IF(S42=1,D40,IF(S42=2,E40,IF(S42=3,F40,IF(S42=4,G40,IF(S42=5,H40,IF(S42=6,I40,IF(S42=7,J40,IF(S42=8,K40,IF(S42=9,L40,IF(S42=10,M40,IF(S42=11,N40,IF(S42=12,O40,IF(S42=13,P40,IF(S42=14,Q40,IF(S42=15,R40,0)))))))))))))))/SUM(D36:D40)</f>
        <v>7.1071071071071065E-2</v>
      </c>
    </row>
    <row r="41" spans="2:19" ht="18" thickBot="1" x14ac:dyDescent="0.35">
      <c r="B41" s="16" t="s">
        <v>22</v>
      </c>
      <c r="C41" s="27"/>
      <c r="D41" s="17">
        <v>0</v>
      </c>
      <c r="E41" s="17">
        <f>IF(E36&gt;0,ROUND(F42-SUM(E36:E40),1),)</f>
        <v>214.2</v>
      </c>
      <c r="F41" s="17">
        <f>IF(F36&gt;0,ROUND(F42-SUM(F36:F40),1),)</f>
        <v>348.3</v>
      </c>
      <c r="G41" s="17">
        <f>IF(G36&gt;0,ROUND(F42-SUM(G36:G40),1),)</f>
        <v>348.8</v>
      </c>
      <c r="H41" s="17">
        <f>IF(H36&gt;0,ROUND(F42-SUM(H36:H40),1),)</f>
        <v>817.8</v>
      </c>
      <c r="I41" s="17">
        <f>IF(I36&gt;0,ROUND(F42-SUM(I36:I40),1),)</f>
        <v>0</v>
      </c>
      <c r="J41" s="17">
        <f>IF(J36&gt;0,ROUND(F42-SUM(J36:J40),1),)</f>
        <v>0</v>
      </c>
      <c r="K41" s="17">
        <f>IF(K36&gt;0,ROUND(F42-SUM(K36:K40),1),)</f>
        <v>0</v>
      </c>
      <c r="L41" s="17">
        <f>IF(L36&gt;0,ROUND(F42-SUM(L36:L40),1),)</f>
        <v>0</v>
      </c>
      <c r="M41" s="17">
        <f>IF(M36&gt;0,ROUND(F42-SUM(M36:M40),1),)</f>
        <v>0</v>
      </c>
      <c r="N41" s="17">
        <f>IF(N36&gt;0,ROUND(F42-SUM(N36:N40),1),)</f>
        <v>0</v>
      </c>
      <c r="O41" s="17">
        <f>IF(O36&gt;0,ROUND(F42-SUM(O36:O40),1),)</f>
        <v>0</v>
      </c>
      <c r="P41" s="17">
        <f>IF(P36&gt;0,ROUND(F42-SUM(P36:P40),1),)</f>
        <v>0</v>
      </c>
      <c r="Q41" s="17">
        <f>IF(Q36&gt;0,ROUND(F42-SUM(Q36:Q40),1),)</f>
        <v>0</v>
      </c>
      <c r="R41" s="18">
        <f>IF(R36&gt;0,ROUND(F42-SUM(R36:R40),1),)</f>
        <v>0</v>
      </c>
      <c r="S41" s="19">
        <f>IF(S42=1,D41,IF(S42=2,E41,IF(S42=3,F41,IF(S42=4,G41,IF(S42=5,H41,IF(S42=6,I41,IF(S42=7,J41,IF(S42=8,K41,IF(S42=9,L41,IF(S42=10,M41,IF(S42=11,N41,IF(S42=12,O41,IF(S42=13,P41,IF(S42=14,Q41,IF(S42=15,R41,0)))))))))))))))/SUM(D36:D40)</f>
        <v>0</v>
      </c>
    </row>
    <row r="42" spans="2:19" ht="18" thickBot="1" x14ac:dyDescent="0.35">
      <c r="B42" s="20" t="s">
        <v>37</v>
      </c>
      <c r="C42" s="28" t="s">
        <v>30</v>
      </c>
      <c r="D42" s="21">
        <v>8253</v>
      </c>
      <c r="E42" s="21" t="s">
        <v>25</v>
      </c>
      <c r="F42" s="32">
        <f>SUM(D36:D40)</f>
        <v>3996</v>
      </c>
      <c r="G42" s="21" t="s">
        <v>26</v>
      </c>
      <c r="H42" s="21">
        <v>68</v>
      </c>
      <c r="I42" s="21" t="s">
        <v>27</v>
      </c>
      <c r="J42" s="22">
        <f>(H42+F42)/D42</f>
        <v>0.49242699624379016</v>
      </c>
      <c r="K42" s="21" t="s">
        <v>28</v>
      </c>
      <c r="L42" s="22">
        <f>F42/(F42+H42)</f>
        <v>0.9832677165354331</v>
      </c>
      <c r="M42" s="21" t="s">
        <v>29</v>
      </c>
      <c r="N42" s="22">
        <f>H42/(F42+H42)</f>
        <v>1.6732283464566931E-2</v>
      </c>
      <c r="O42" s="21" t="s">
        <v>24</v>
      </c>
      <c r="P42" s="21">
        <v>1000</v>
      </c>
      <c r="Q42" s="88" t="s">
        <v>23</v>
      </c>
      <c r="R42" s="89"/>
      <c r="S42" s="23">
        <v>1</v>
      </c>
    </row>
    <row r="43" spans="2:19" ht="18" thickBot="1" x14ac:dyDescent="0.35"/>
    <row r="44" spans="2:19" ht="18" thickBot="1" x14ac:dyDescent="0.35">
      <c r="B44" s="90" t="s">
        <v>115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2"/>
    </row>
    <row r="45" spans="2:19" ht="18" thickBot="1" x14ac:dyDescent="0.35">
      <c r="B45" s="90" t="s">
        <v>38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2"/>
    </row>
    <row r="46" spans="2:19" ht="18" thickBot="1" x14ac:dyDescent="0.35">
      <c r="B46" s="12" t="s">
        <v>0</v>
      </c>
      <c r="C46" s="14" t="s">
        <v>1</v>
      </c>
      <c r="D46" s="13" t="s">
        <v>2</v>
      </c>
      <c r="E46" s="13" t="s">
        <v>3</v>
      </c>
      <c r="F46" s="13" t="s">
        <v>4</v>
      </c>
      <c r="G46" s="13" t="s">
        <v>5</v>
      </c>
      <c r="H46" s="13" t="s">
        <v>6</v>
      </c>
      <c r="I46" s="13" t="s">
        <v>7</v>
      </c>
      <c r="J46" s="13" t="s">
        <v>8</v>
      </c>
      <c r="K46" s="13" t="s">
        <v>9</v>
      </c>
      <c r="L46" s="13" t="s">
        <v>10</v>
      </c>
      <c r="M46" s="13" t="s">
        <v>11</v>
      </c>
      <c r="N46" s="13" t="s">
        <v>12</v>
      </c>
      <c r="O46" s="13" t="s">
        <v>13</v>
      </c>
      <c r="P46" s="13" t="s">
        <v>14</v>
      </c>
      <c r="Q46" s="13" t="s">
        <v>15</v>
      </c>
      <c r="R46" s="14" t="s">
        <v>16</v>
      </c>
      <c r="S46" s="15"/>
    </row>
    <row r="47" spans="2:19" x14ac:dyDescent="0.3">
      <c r="B47" s="24" t="s">
        <v>17</v>
      </c>
      <c r="C47" s="25" t="s">
        <v>109</v>
      </c>
      <c r="D47" s="26">
        <v>1455</v>
      </c>
      <c r="E47" s="26">
        <v>988</v>
      </c>
      <c r="F47" s="26">
        <v>988</v>
      </c>
      <c r="G47" s="26">
        <v>988</v>
      </c>
      <c r="H47" s="26">
        <v>988</v>
      </c>
      <c r="I47" s="26">
        <v>988</v>
      </c>
      <c r="J47" s="26"/>
      <c r="K47" s="26"/>
      <c r="L47" s="26"/>
      <c r="M47" s="26"/>
      <c r="N47" s="26"/>
      <c r="O47" s="26"/>
      <c r="P47" s="26"/>
      <c r="Q47" s="26"/>
      <c r="R47" s="30"/>
      <c r="S47" s="31">
        <f>IF(S54=1,D47,IF(S54=2,E47,IF(S54=3,F47,IF(S54=4,G47,IF(S54=5,H47,IF(S54=6,I47,IF(S54=7,J47,IF(S54=8,K47,IF(S54=9,L47,IF(S54=10,M47,IF(S54=11,N47,IF(S54=12,O47,IF(S54=13,P47,IF(S54=14,Q47,IF(S54=15,R47,0)))))))))))))))/SUM(D47:D52)</f>
        <v>0.29477309562398701</v>
      </c>
    </row>
    <row r="48" spans="2:19" x14ac:dyDescent="0.3">
      <c r="B48" s="24" t="s">
        <v>19</v>
      </c>
      <c r="C48" s="25" t="s">
        <v>110</v>
      </c>
      <c r="D48" s="26">
        <v>1331</v>
      </c>
      <c r="E48" s="26">
        <v>1331</v>
      </c>
      <c r="F48" s="26">
        <v>988</v>
      </c>
      <c r="G48" s="26">
        <v>988</v>
      </c>
      <c r="H48" s="26">
        <v>988</v>
      </c>
      <c r="I48" s="26">
        <v>988</v>
      </c>
      <c r="J48" s="26"/>
      <c r="K48" s="26"/>
      <c r="L48" s="26"/>
      <c r="M48" s="26"/>
      <c r="N48" s="26"/>
      <c r="O48" s="26"/>
      <c r="P48" s="26"/>
      <c r="Q48" s="26"/>
      <c r="R48" s="30"/>
      <c r="S48" s="31">
        <f>IF(S54=1,D48,IF(S54=2,E48,IF(S54=3,F48,IF(S54=4,G48,IF(S54=5,H48,IF(S54=6,I48,IF(S54=7,J48,IF(S54=8,K48,IF(S54=9,L48,IF(S54=10,M48,IF(S54=11,N48,IF(S54=12,O48,IF(S54=13,P48,IF(S54=14,Q48,IF(S54=15,R48,0)))))))))))))))/SUM(D47:D52)</f>
        <v>0.26965153970826578</v>
      </c>
    </row>
    <row r="49" spans="2:19" x14ac:dyDescent="0.3">
      <c r="B49" s="24" t="s">
        <v>43</v>
      </c>
      <c r="C49" s="25" t="s">
        <v>111</v>
      </c>
      <c r="D49" s="26">
        <v>914</v>
      </c>
      <c r="E49" s="26">
        <v>1045.3</v>
      </c>
      <c r="F49" s="26">
        <v>1045.3</v>
      </c>
      <c r="G49" s="26">
        <v>988</v>
      </c>
      <c r="H49" s="26">
        <v>988</v>
      </c>
      <c r="I49" s="26">
        <v>988</v>
      </c>
      <c r="J49" s="26"/>
      <c r="K49" s="26"/>
      <c r="L49" s="26"/>
      <c r="M49" s="26"/>
      <c r="N49" s="26"/>
      <c r="O49" s="26"/>
      <c r="P49" s="26"/>
      <c r="Q49" s="26"/>
      <c r="R49" s="30"/>
      <c r="S49" s="31">
        <f>IF(S54=1,D49,IF(S54=2,E49,IF(S54=3,F49,IF(S54=4,G49,IF(S54=5,H49,IF(S54=6,I49,IF(S54=7,J49,IF(S54=8,K49,IF(S54=9,L49,IF(S54=10,M49,IF(S54=11,N49,IF(S54=12,O49,IF(S54=13,P49,IF(S54=14,Q49,IF(S54=15,R49,0)))))))))))))))/SUM(D47:D52)</f>
        <v>0.18517017828200971</v>
      </c>
    </row>
    <row r="50" spans="2:19" x14ac:dyDescent="0.3">
      <c r="B50" s="24" t="s">
        <v>19</v>
      </c>
      <c r="C50" s="25" t="s">
        <v>112</v>
      </c>
      <c r="D50" s="26">
        <v>629</v>
      </c>
      <c r="E50" s="26">
        <v>639.29999999999995</v>
      </c>
      <c r="F50" s="26">
        <v>885.1</v>
      </c>
      <c r="G50" s="26">
        <v>898.5</v>
      </c>
      <c r="H50" s="26">
        <v>947</v>
      </c>
      <c r="I50" s="26">
        <v>1150.3</v>
      </c>
      <c r="J50" s="26"/>
      <c r="K50" s="26"/>
      <c r="L50" s="26"/>
      <c r="M50" s="26"/>
      <c r="N50" s="26"/>
      <c r="O50" s="26"/>
      <c r="P50" s="26"/>
      <c r="Q50" s="26"/>
      <c r="R50" s="30"/>
      <c r="S50" s="31">
        <f>IF(S54=1,D50,IF(S54=2,E50,IF(S54=3,F50,IF(S54=4,G50,IF(S54=5,H50,IF(S54=6,I50,IF(S54=7,J50,IF(S54=8,K50,IF(S54=9,L50,IF(S54=10,M50,IF(S54=11,N50,IF(S54=12,O50,IF(S54=13,P50,IF(S54=14,Q50,IF(S54=15,R50,0)))))))))))))))/SUM(D47:D52)</f>
        <v>0.12743111831442464</v>
      </c>
    </row>
    <row r="51" spans="2:19" x14ac:dyDescent="0.3">
      <c r="B51" s="24" t="s">
        <v>18</v>
      </c>
      <c r="C51" s="25" t="s">
        <v>113</v>
      </c>
      <c r="D51" s="26">
        <v>379</v>
      </c>
      <c r="E51" s="26">
        <v>489.1</v>
      </c>
      <c r="F51" s="26">
        <v>511.8</v>
      </c>
      <c r="G51" s="26">
        <v>526.20000000000005</v>
      </c>
      <c r="H51" s="26">
        <v>725.5</v>
      </c>
      <c r="I51" s="26">
        <v>0</v>
      </c>
      <c r="J51" s="26"/>
      <c r="K51" s="26"/>
      <c r="L51" s="26"/>
      <c r="M51" s="26"/>
      <c r="N51" s="26"/>
      <c r="O51" s="26"/>
      <c r="P51" s="26"/>
      <c r="Q51" s="26"/>
      <c r="R51" s="30"/>
      <c r="S51" s="31">
        <f>IF(S54=1,D51,IF(S54=2,E51,IF(S54=3,F51,IF(S54=4,G51,IF(S54=5,H51,IF(S54=6,I51,IF(S54=7,J51,IF(S54=8,K51,IF(S54=9,L51,IF(S54=10,M51,IF(S54=11,N51,IF(S54=12,O51,IF(S54=13,P51,IF(S54=14,Q51,IF(S54=15,R51,0)))))))))))))))/SUM(D47:D52)</f>
        <v>7.6782820097244728E-2</v>
      </c>
    </row>
    <row r="52" spans="2:19" x14ac:dyDescent="0.3">
      <c r="B52" s="24" t="s">
        <v>20</v>
      </c>
      <c r="C52" s="25" t="s">
        <v>114</v>
      </c>
      <c r="D52" s="26">
        <v>228</v>
      </c>
      <c r="E52" s="26">
        <v>307.3</v>
      </c>
      <c r="F52" s="26">
        <v>326.3</v>
      </c>
      <c r="G52" s="26">
        <v>337.1</v>
      </c>
      <c r="H52" s="26">
        <v>0</v>
      </c>
      <c r="I52" s="26"/>
      <c r="J52" s="26"/>
      <c r="K52" s="26"/>
      <c r="L52" s="26"/>
      <c r="M52" s="26"/>
      <c r="N52" s="26"/>
      <c r="O52" s="26"/>
      <c r="P52" s="26"/>
      <c r="Q52" s="26"/>
      <c r="R52" s="30"/>
      <c r="S52" s="31">
        <f>IF(S54=1,D52,IF(S54=2,E52,IF(S54=3,F52,IF(S54=4,G52,IF(S54=5,H52,IF(S54=6,I52,IF(S54=7,J52,IF(S54=8,K52,IF(S54=9,L52,IF(S54=10,M52,IF(S54=11,N52,IF(S54=12,O52,IF(S54=13,P52,IF(S54=14,Q52,IF(S54=15,R52,0)))))))))))))))/SUM(D47:D52)</f>
        <v>4.6191247974068074E-2</v>
      </c>
    </row>
    <row r="53" spans="2:19" ht="18" thickBot="1" x14ac:dyDescent="0.35">
      <c r="B53" s="16" t="s">
        <v>22</v>
      </c>
      <c r="C53" s="27"/>
      <c r="D53" s="17">
        <v>0</v>
      </c>
      <c r="E53" s="17">
        <f>IF(E47&gt;0,ROUND(F54-SUM(E47:E52),1),)</f>
        <v>136</v>
      </c>
      <c r="F53" s="17">
        <f>IF(F47&gt;0,ROUND(F54-SUM(F47:F52),1),)</f>
        <v>191.5</v>
      </c>
      <c r="G53" s="17">
        <f>IF(G47&gt;0,ROUND(F54-SUM(G47:G52),1),)</f>
        <v>210.2</v>
      </c>
      <c r="H53" s="17">
        <f>IF(H47&gt;0,ROUND(F54-SUM(H47:H52),1),)</f>
        <v>299.5</v>
      </c>
      <c r="I53" s="17">
        <f>IF(I47&gt;0,ROUND(F54-SUM(I47:I52),1),)</f>
        <v>821.7</v>
      </c>
      <c r="J53" s="17">
        <f>IF(J47&gt;0,ROUND(F54-SUM(J47:J52),1),)</f>
        <v>0</v>
      </c>
      <c r="K53" s="17">
        <f>IF(K47&gt;0,ROUND(F54-SUM(K47:K52),1),)</f>
        <v>0</v>
      </c>
      <c r="L53" s="17">
        <f>IF(L47&gt;0,ROUND(F54-SUM(L47:L52),1),)</f>
        <v>0</v>
      </c>
      <c r="M53" s="17">
        <f>IF(M47&gt;0,ROUND(F54-SUM(M47:M52),1),)</f>
        <v>0</v>
      </c>
      <c r="N53" s="17">
        <f>IF(N47&gt;0,ROUND(F54-SUM(N47:N52),1),)</f>
        <v>0</v>
      </c>
      <c r="O53" s="17">
        <f>IF(O47&gt;0,ROUND(F54-SUM(O47:O52),1),)</f>
        <v>0</v>
      </c>
      <c r="P53" s="17">
        <f>IF(P47&gt;0,ROUND(F54-SUM(P47:P52),1),)</f>
        <v>0</v>
      </c>
      <c r="Q53" s="17">
        <f>IF(Q47&gt;0,ROUND(F54-SUM(Q47:Q52),1),)</f>
        <v>0</v>
      </c>
      <c r="R53" s="18">
        <f>IF(R47&gt;0,ROUND(F54-SUM(R47:R52),1),)</f>
        <v>0</v>
      </c>
      <c r="S53" s="19">
        <f>IF(S54=1,D53,IF(S54=2,E53,IF(S54=3,F53,IF(S54=4,G53,IF(S54=5,H53,IF(S54=6,I53,IF(S54=7,J53,IF(S54=8,K53,IF(S54=9,L53,IF(S54=10,M53,IF(S54=11,N53,IF(S54=12,O53,IF(S54=13,P53,IF(S54=14,Q53,IF(S54=15,R53,0)))))))))))))))/SUM(D47:D52)</f>
        <v>0</v>
      </c>
    </row>
    <row r="54" spans="2:19" ht="18" thickBot="1" x14ac:dyDescent="0.35">
      <c r="B54" s="20" t="s">
        <v>37</v>
      </c>
      <c r="C54" s="28" t="s">
        <v>30</v>
      </c>
      <c r="D54" s="21">
        <v>10794</v>
      </c>
      <c r="E54" s="21" t="s">
        <v>25</v>
      </c>
      <c r="F54" s="32">
        <f>SUM(D47:D52)</f>
        <v>4936</v>
      </c>
      <c r="G54" s="21" t="s">
        <v>26</v>
      </c>
      <c r="H54" s="21">
        <v>60</v>
      </c>
      <c r="I54" s="21" t="s">
        <v>27</v>
      </c>
      <c r="J54" s="22">
        <f>(H54+F54)/D54</f>
        <v>0.46284973133222163</v>
      </c>
      <c r="K54" s="21" t="s">
        <v>28</v>
      </c>
      <c r="L54" s="22">
        <f>F54/(F54+H54)</f>
        <v>0.98799039231385111</v>
      </c>
      <c r="M54" s="21" t="s">
        <v>29</v>
      </c>
      <c r="N54" s="22">
        <f>H54/(F54+H54)</f>
        <v>1.2009607686148919E-2</v>
      </c>
      <c r="O54" s="21" t="s">
        <v>24</v>
      </c>
      <c r="P54" s="21">
        <v>988</v>
      </c>
      <c r="Q54" s="88" t="s">
        <v>23</v>
      </c>
      <c r="R54" s="89"/>
      <c r="S54" s="23">
        <v>1</v>
      </c>
    </row>
    <row r="55" spans="2:19" ht="18" thickBot="1" x14ac:dyDescent="0.35"/>
    <row r="56" spans="2:19" ht="18" thickBot="1" x14ac:dyDescent="0.35">
      <c r="B56" s="90" t="s">
        <v>129</v>
      </c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2"/>
    </row>
    <row r="57" spans="2:19" ht="18" thickBot="1" x14ac:dyDescent="0.35">
      <c r="B57" s="90" t="s">
        <v>38</v>
      </c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2"/>
    </row>
    <row r="58" spans="2:19" ht="18" thickBot="1" x14ac:dyDescent="0.35">
      <c r="B58" s="12" t="s">
        <v>0</v>
      </c>
      <c r="C58" s="14" t="s">
        <v>1</v>
      </c>
      <c r="D58" s="13" t="s">
        <v>2</v>
      </c>
      <c r="E58" s="13" t="s">
        <v>3</v>
      </c>
      <c r="F58" s="13" t="s">
        <v>4</v>
      </c>
      <c r="G58" s="13" t="s">
        <v>5</v>
      </c>
      <c r="H58" s="13" t="s">
        <v>6</v>
      </c>
      <c r="I58" s="13" t="s">
        <v>7</v>
      </c>
      <c r="J58" s="13" t="s">
        <v>8</v>
      </c>
      <c r="K58" s="13" t="s">
        <v>9</v>
      </c>
      <c r="L58" s="13" t="s">
        <v>10</v>
      </c>
      <c r="M58" s="13" t="s">
        <v>11</v>
      </c>
      <c r="N58" s="13" t="s">
        <v>12</v>
      </c>
      <c r="O58" s="13" t="s">
        <v>13</v>
      </c>
      <c r="P58" s="13" t="s">
        <v>14</v>
      </c>
      <c r="Q58" s="13" t="s">
        <v>15</v>
      </c>
      <c r="R58" s="14" t="s">
        <v>16</v>
      </c>
      <c r="S58" s="15"/>
    </row>
    <row r="59" spans="2:19" x14ac:dyDescent="0.3">
      <c r="B59" s="24" t="s">
        <v>17</v>
      </c>
      <c r="C59" s="25" t="s">
        <v>123</v>
      </c>
      <c r="D59" s="26">
        <v>1199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30"/>
      <c r="S59" s="31">
        <f>IF(S66=1,D59,IF(S66=2,E59,IF(S66=3,F59,IF(S66=4,G59,IF(S66=5,H59,IF(S66=6,I59,IF(S66=7,J59,IF(S66=8,K59,IF(S66=9,L59,IF(S66=10,M59,IF(S66=11,N59,IF(S66=12,O59,IF(S66=13,P59,IF(S66=14,Q59,IF(S66=15,R59,0)))))))))))))))/SUM(D59:D64)</f>
        <v>0.32599238716693857</v>
      </c>
    </row>
    <row r="60" spans="2:19" x14ac:dyDescent="0.3">
      <c r="B60" s="24" t="s">
        <v>18</v>
      </c>
      <c r="C60" s="25" t="s">
        <v>124</v>
      </c>
      <c r="D60" s="26">
        <v>1048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30"/>
      <c r="S60" s="31">
        <f>IF(S66=1,D60,IF(S66=2,E60,IF(S66=3,F60,IF(S66=4,G60,IF(S66=5,H60,IF(S66=6,I60,IF(S66=7,J60,IF(S66=8,K60,IF(S66=9,L60,IF(S66=10,M60,IF(S66=11,N60,IF(S66=12,O60,IF(S66=13,P60,IF(S66=14,Q60,IF(S66=15,R60,0)))))))))))))))/SUM(D59:D64)</f>
        <v>0.28493746601413811</v>
      </c>
    </row>
    <row r="61" spans="2:19" x14ac:dyDescent="0.3">
      <c r="B61" s="24" t="s">
        <v>19</v>
      </c>
      <c r="C61" s="25" t="s">
        <v>125</v>
      </c>
      <c r="D61" s="26">
        <v>952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30"/>
      <c r="S61" s="31">
        <f>IF(S66=1,D61,IF(S66=2,E61,IF(S66=3,F61,IF(S66=4,G61,IF(S66=5,H61,IF(S66=6,I61,IF(S66=7,J61,IF(S66=8,K61,IF(S66=9,L61,IF(S66=10,M61,IF(S66=11,N61,IF(S66=12,O61,IF(S66=13,P61,IF(S66=14,Q61,IF(S66=15,R61,0)))))))))))))))/SUM(D59:D64)</f>
        <v>0.25883632408917889</v>
      </c>
    </row>
    <row r="62" spans="2:19" x14ac:dyDescent="0.3">
      <c r="B62" s="24" t="s">
        <v>43</v>
      </c>
      <c r="C62" s="25" t="s">
        <v>126</v>
      </c>
      <c r="D62" s="26">
        <v>170</v>
      </c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30"/>
      <c r="S62" s="31">
        <f>IF(S66=1,D62,IF(S66=2,E62,IF(S66=3,F62,IF(S66=4,G62,IF(S66=5,H62,IF(S66=6,I62,IF(S66=7,J62,IF(S66=8,K62,IF(S66=9,L62,IF(S66=10,M62,IF(S66=11,N62,IF(S66=12,O62,IF(S66=13,P62,IF(S66=14,Q62,IF(S66=15,R62,0)))))))))))))))/SUM(D59:D64)</f>
        <v>4.6220772158781946E-2</v>
      </c>
    </row>
    <row r="63" spans="2:19" x14ac:dyDescent="0.3">
      <c r="B63" s="24" t="s">
        <v>21</v>
      </c>
      <c r="C63" s="25" t="s">
        <v>127</v>
      </c>
      <c r="D63" s="26">
        <v>165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30"/>
      <c r="S63" s="31">
        <f>IF(S66=1,D63,IF(S66=2,E63,IF(S66=3,F63,IF(S66=4,G63,IF(S66=5,H63,IF(S66=6,I63,IF(S66=7,J63,IF(S66=8,K63,IF(S66=9,L63,IF(S66=10,M63,IF(S66=11,N63,IF(S66=12,O63,IF(S66=13,P63,IF(S66=14,Q63,IF(S66=15,R63,0)))))))))))))))/SUM(D59:D64)</f>
        <v>4.4861337683523655E-2</v>
      </c>
    </row>
    <row r="64" spans="2:19" x14ac:dyDescent="0.3">
      <c r="B64" s="24" t="s">
        <v>20</v>
      </c>
      <c r="C64" s="25" t="s">
        <v>128</v>
      </c>
      <c r="D64" s="26">
        <v>144</v>
      </c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30"/>
      <c r="S64" s="31">
        <f>IF(S66=1,D64,IF(S66=2,E64,IF(S66=3,F64,IF(S66=4,G64,IF(S66=5,H64,IF(S66=6,I64,IF(S66=7,J64,IF(S66=8,K64,IF(S66=9,L64,IF(S66=10,M64,IF(S66=11,N64,IF(S66=12,O64,IF(S66=13,P64,IF(S66=14,Q64,IF(S66=15,R64,0)))))))))))))))/SUM(D59:D64)</f>
        <v>3.9151712887438822E-2</v>
      </c>
    </row>
    <row r="65" spans="2:19" ht="18" thickBot="1" x14ac:dyDescent="0.35">
      <c r="B65" s="16" t="s">
        <v>22</v>
      </c>
      <c r="C65" s="27"/>
      <c r="D65" s="17">
        <v>0</v>
      </c>
      <c r="E65" s="17">
        <f>IF(E59&gt;0,ROUND(F66-SUM(E59:E64),1),)</f>
        <v>0</v>
      </c>
      <c r="F65" s="17">
        <f>IF(F59&gt;0,ROUND(F66-SUM(F59:F64),1),)</f>
        <v>0</v>
      </c>
      <c r="G65" s="17">
        <f>IF(G59&gt;0,ROUND(F66-SUM(G59:G64),1),)</f>
        <v>0</v>
      </c>
      <c r="H65" s="17">
        <f>IF(H59&gt;0,ROUND(F66-SUM(H59:H64),1),)</f>
        <v>0</v>
      </c>
      <c r="I65" s="17">
        <f>IF(I59&gt;0,ROUND(F66-SUM(I59:I64),1),)</f>
        <v>0</v>
      </c>
      <c r="J65" s="17">
        <f>IF(J59&gt;0,ROUND(F66-SUM(J59:J64),1),)</f>
        <v>0</v>
      </c>
      <c r="K65" s="17">
        <f>IF(K59&gt;0,ROUND(F66-SUM(K59:K64),1),)</f>
        <v>0</v>
      </c>
      <c r="L65" s="17">
        <f>IF(L59&gt;0,ROUND(F66-SUM(L59:L64),1),)</f>
        <v>0</v>
      </c>
      <c r="M65" s="17">
        <f>IF(M59&gt;0,ROUND(F66-SUM(M59:M64),1),)</f>
        <v>0</v>
      </c>
      <c r="N65" s="17">
        <f>IF(N59&gt;0,ROUND(F66-SUM(N59:N64),1),)</f>
        <v>0</v>
      </c>
      <c r="O65" s="17">
        <f>IF(O59&gt;0,ROUND(F66-SUM(O59:O64),1),)</f>
        <v>0</v>
      </c>
      <c r="P65" s="17">
        <f>IF(P59&gt;0,ROUND(F66-SUM(P59:P64),1),)</f>
        <v>0</v>
      </c>
      <c r="Q65" s="17">
        <f>IF(Q59&gt;0,ROUND(F66-SUM(Q59:Q64),1),)</f>
        <v>0</v>
      </c>
      <c r="R65" s="18">
        <f>IF(R59&gt;0,ROUND(F66-SUM(R59:R64),1),)</f>
        <v>0</v>
      </c>
      <c r="S65" s="19">
        <f>IF(S66=1,D65,IF(S66=2,E65,IF(S66=3,F65,IF(S66=4,G65,IF(S66=5,H65,IF(S66=6,I65,IF(S66=7,J65,IF(S66=8,K65,IF(S66=9,L65,IF(S66=10,M65,IF(S66=11,N65,IF(S66=12,O65,IF(S66=13,P65,IF(S66=14,Q65,IF(S66=15,R65,0)))))))))))))))/SUM(D59:D64)</f>
        <v>0</v>
      </c>
    </row>
    <row r="66" spans="2:19" ht="18" thickBot="1" x14ac:dyDescent="0.35">
      <c r="B66" s="20" t="s">
        <v>37</v>
      </c>
      <c r="C66" s="28" t="s">
        <v>30</v>
      </c>
      <c r="D66" s="21">
        <v>9228</v>
      </c>
      <c r="E66" s="21" t="s">
        <v>25</v>
      </c>
      <c r="F66" s="32">
        <f>SUM(D59:D64)</f>
        <v>3678</v>
      </c>
      <c r="G66" s="21" t="s">
        <v>26</v>
      </c>
      <c r="H66" s="21">
        <v>32</v>
      </c>
      <c r="I66" s="21" t="s">
        <v>27</v>
      </c>
      <c r="J66" s="22">
        <f>(H66+F66)/D66</f>
        <v>0.40203727785002169</v>
      </c>
      <c r="K66" s="21" t="s">
        <v>28</v>
      </c>
      <c r="L66" s="22">
        <f>F66/(F66+H66)</f>
        <v>0.99137466307277633</v>
      </c>
      <c r="M66" s="21" t="s">
        <v>29</v>
      </c>
      <c r="N66" s="22">
        <f>H66/(F66+H66)</f>
        <v>8.6253369272237205E-3</v>
      </c>
      <c r="O66" s="21" t="s">
        <v>24</v>
      </c>
      <c r="P66" s="21">
        <v>920</v>
      </c>
      <c r="Q66" s="88" t="s">
        <v>23</v>
      </c>
      <c r="R66" s="89"/>
      <c r="S66" s="23">
        <v>1</v>
      </c>
    </row>
    <row r="67" spans="2:19" ht="18" thickBot="1" x14ac:dyDescent="0.35"/>
    <row r="68" spans="2:19" ht="18" thickBot="1" x14ac:dyDescent="0.35">
      <c r="B68" s="90" t="s">
        <v>139</v>
      </c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2"/>
    </row>
    <row r="69" spans="2:19" ht="18" thickBot="1" x14ac:dyDescent="0.35">
      <c r="B69" s="90" t="s">
        <v>38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2"/>
    </row>
    <row r="70" spans="2:19" ht="18" thickBot="1" x14ac:dyDescent="0.35">
      <c r="B70" s="12" t="s">
        <v>0</v>
      </c>
      <c r="C70" s="14" t="s">
        <v>1</v>
      </c>
      <c r="D70" s="13" t="s">
        <v>2</v>
      </c>
      <c r="E70" s="13" t="s">
        <v>3</v>
      </c>
      <c r="F70" s="13" t="s">
        <v>4</v>
      </c>
      <c r="G70" s="13" t="s">
        <v>5</v>
      </c>
      <c r="H70" s="13" t="s">
        <v>6</v>
      </c>
      <c r="I70" s="13" t="s">
        <v>7</v>
      </c>
      <c r="J70" s="13" t="s">
        <v>8</v>
      </c>
      <c r="K70" s="13" t="s">
        <v>9</v>
      </c>
      <c r="L70" s="13" t="s">
        <v>10</v>
      </c>
      <c r="M70" s="13" t="s">
        <v>11</v>
      </c>
      <c r="N70" s="13" t="s">
        <v>12</v>
      </c>
      <c r="O70" s="13" t="s">
        <v>13</v>
      </c>
      <c r="P70" s="13" t="s">
        <v>14</v>
      </c>
      <c r="Q70" s="13" t="s">
        <v>15</v>
      </c>
      <c r="R70" s="14" t="s">
        <v>16</v>
      </c>
      <c r="S70" s="15"/>
    </row>
    <row r="71" spans="2:19" x14ac:dyDescent="0.3">
      <c r="B71" s="24" t="s">
        <v>17</v>
      </c>
      <c r="C71" s="25" t="s">
        <v>133</v>
      </c>
      <c r="D71" s="26">
        <v>1444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30"/>
      <c r="S71" s="31">
        <f>IF(S78=1,D71,IF(S78=2,E71,IF(S78=3,F71,IF(S78=4,G71,IF(S78=5,H71,IF(S78=6,I71,IF(S78=7,J71,IF(S78=8,K71,IF(S78=9,L71,IF(S78=10,M71,IF(S78=11,N71,IF(S78=12,O71,IF(S78=13,P71,IF(S78=14,Q71,IF(S78=15,R71,0)))))))))))))))/SUM(D71:D76)</f>
        <v>0.3554899064500246</v>
      </c>
    </row>
    <row r="72" spans="2:19" x14ac:dyDescent="0.3">
      <c r="B72" s="24" t="s">
        <v>18</v>
      </c>
      <c r="C72" s="25" t="s">
        <v>134</v>
      </c>
      <c r="D72" s="26">
        <v>1142</v>
      </c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30"/>
      <c r="S72" s="31">
        <f>IF(S78=1,D72,IF(S78=2,E72,IF(S78=3,F72,IF(S78=4,G72,IF(S78=5,H72,IF(S78=6,I72,IF(S78=7,J72,IF(S78=8,K72,IF(S78=9,L72,IF(S78=10,M72,IF(S78=11,N72,IF(S78=12,O72,IF(S78=13,P72,IF(S78=14,Q72,IF(S78=15,R72,0)))))))))))))))/SUM(D71:D76)</f>
        <v>0.28114229443623828</v>
      </c>
    </row>
    <row r="73" spans="2:19" x14ac:dyDescent="0.3">
      <c r="B73" s="24" t="s">
        <v>19</v>
      </c>
      <c r="C73" s="25" t="s">
        <v>135</v>
      </c>
      <c r="D73" s="26">
        <v>1090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30"/>
      <c r="S73" s="31">
        <f>IF(S78=1,D73,IF(S78=2,E73,IF(S78=3,F73,IF(S78=4,G73,IF(S78=5,H73,IF(S78=6,I73,IF(S78=7,J73,IF(S78=8,K73,IF(S78=9,L73,IF(S78=10,M73,IF(S78=11,N73,IF(S78=12,O73,IF(S78=13,P73,IF(S78=14,Q73,IF(S78=15,R73,0)))))))))))))))/SUM(D71:D76)</f>
        <v>0.26834071885770555</v>
      </c>
    </row>
    <row r="74" spans="2:19" x14ac:dyDescent="0.3">
      <c r="B74" s="24" t="s">
        <v>43</v>
      </c>
      <c r="C74" s="25" t="s">
        <v>136</v>
      </c>
      <c r="D74" s="26">
        <v>161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30"/>
      <c r="S74" s="31">
        <f>IF(S78=1,D74,IF(S78=2,E74,IF(S78=3,F74,IF(S78=4,G74,IF(S78=5,H74,IF(S78=6,I74,IF(S78=7,J74,IF(S78=8,K74,IF(S78=9,L74,IF(S78=10,M74,IF(S78=11,N74,IF(S78=12,O74,IF(S78=13,P74,IF(S78=14,Q74,IF(S78=15,R74,0)))))))))))))))/SUM(D71:D76)</f>
        <v>3.96356474643033E-2</v>
      </c>
    </row>
    <row r="75" spans="2:19" x14ac:dyDescent="0.3">
      <c r="B75" s="24" t="s">
        <v>20</v>
      </c>
      <c r="C75" s="25" t="s">
        <v>137</v>
      </c>
      <c r="D75" s="26">
        <v>124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30"/>
      <c r="S75" s="31">
        <f>IF(S78=1,D75,IF(S78=2,E75,IF(S78=3,F75,IF(S78=4,G75,IF(S78=5,H75,IF(S78=6,I75,IF(S78=7,J75,IF(S78=8,K75,IF(S78=9,L75,IF(S78=10,M75,IF(S78=11,N75,IF(S78=12,O75,IF(S78=13,P75,IF(S78=14,Q75,IF(S78=15,R75,0)))))))))))))))/SUM(D71:D76)</f>
        <v>3.0526834071885771E-2</v>
      </c>
    </row>
    <row r="76" spans="2:19" x14ac:dyDescent="0.3">
      <c r="B76" s="24" t="s">
        <v>43</v>
      </c>
      <c r="C76" s="25" t="s">
        <v>138</v>
      </c>
      <c r="D76" s="26">
        <v>101</v>
      </c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30"/>
      <c r="S76" s="31">
        <f>IF(S78=1,D76,IF(S78=2,E76,IF(S78=3,F76,IF(S78=4,G76,IF(S78=5,H76,IF(S78=6,I76,IF(S78=7,J76,IF(S78=8,K76,IF(S78=9,L76,IF(S78=10,M76,IF(S78=11,N76,IF(S78=12,O76,IF(S78=13,P76,IF(S78=14,Q76,IF(S78=15,R76,0)))))))))))))))/SUM(D71:D76)</f>
        <v>2.4864598719842441E-2</v>
      </c>
    </row>
    <row r="77" spans="2:19" ht="18" thickBot="1" x14ac:dyDescent="0.35">
      <c r="B77" s="16" t="s">
        <v>22</v>
      </c>
      <c r="C77" s="27"/>
      <c r="D77" s="17">
        <v>0</v>
      </c>
      <c r="E77" s="17">
        <f>IF(E71&gt;0,ROUND(F78-SUM(E71:E76),1),)</f>
        <v>0</v>
      </c>
      <c r="F77" s="17">
        <f>IF(F71&gt;0,ROUND(F78-SUM(F71:F76),1),)</f>
        <v>0</v>
      </c>
      <c r="G77" s="17">
        <f>IF(G71&gt;0,ROUND(F78-SUM(G71:G76),1),)</f>
        <v>0</v>
      </c>
      <c r="H77" s="17">
        <f>IF(H71&gt;0,ROUND(F78-SUM(H71:H76),1),)</f>
        <v>0</v>
      </c>
      <c r="I77" s="17">
        <f>IF(I71&gt;0,ROUND(F78-SUM(I71:I76),1),)</f>
        <v>0</v>
      </c>
      <c r="J77" s="17">
        <f>IF(J71&gt;0,ROUND(F78-SUM(J71:J76),1),)</f>
        <v>0</v>
      </c>
      <c r="K77" s="17">
        <f>IF(K71&gt;0,ROUND(F78-SUM(K71:K76),1),)</f>
        <v>0</v>
      </c>
      <c r="L77" s="17">
        <f>IF(L71&gt;0,ROUND(F78-SUM(L71:L76),1),)</f>
        <v>0</v>
      </c>
      <c r="M77" s="17">
        <f>IF(M71&gt;0,ROUND(F78-SUM(M71:M76),1),)</f>
        <v>0</v>
      </c>
      <c r="N77" s="17">
        <f>IF(N71&gt;0,ROUND(F78-SUM(N71:N76),1),)</f>
        <v>0</v>
      </c>
      <c r="O77" s="17">
        <f>IF(O71&gt;0,ROUND(F78-SUM(O71:O76),1),)</f>
        <v>0</v>
      </c>
      <c r="P77" s="17">
        <f>IF(P71&gt;0,ROUND(F78-SUM(P71:P76),1),)</f>
        <v>0</v>
      </c>
      <c r="Q77" s="17">
        <f>IF(Q71&gt;0,ROUND(F78-SUM(Q71:Q76),1),)</f>
        <v>0</v>
      </c>
      <c r="R77" s="18">
        <f>IF(R71&gt;0,ROUND(F78-SUM(R71:R76),1),)</f>
        <v>0</v>
      </c>
      <c r="S77" s="19">
        <f>IF(S78=1,D77,IF(S78=2,E77,IF(S78=3,F77,IF(S78=4,G77,IF(S78=5,H77,IF(S78=6,I77,IF(S78=7,J77,IF(S78=8,K77,IF(S78=9,L77,IF(S78=10,M77,IF(S78=11,N77,IF(S78=12,O77,IF(S78=13,P77,IF(S78=14,Q77,IF(S78=15,R77,0)))))))))))))))/SUM(D71:D76)</f>
        <v>0</v>
      </c>
    </row>
    <row r="78" spans="2:19" ht="18" thickBot="1" x14ac:dyDescent="0.35">
      <c r="B78" s="20" t="s">
        <v>37</v>
      </c>
      <c r="C78" s="28" t="s">
        <v>30</v>
      </c>
      <c r="D78" s="21">
        <v>10149</v>
      </c>
      <c r="E78" s="21" t="s">
        <v>25</v>
      </c>
      <c r="F78" s="32">
        <f>SUM(D71:D76)</f>
        <v>4062</v>
      </c>
      <c r="G78" s="21" t="s">
        <v>26</v>
      </c>
      <c r="H78" s="21">
        <v>51</v>
      </c>
      <c r="I78" s="21" t="s">
        <v>27</v>
      </c>
      <c r="J78" s="22">
        <f>(H78+F78)/D78</f>
        <v>0.40526160212828849</v>
      </c>
      <c r="K78" s="21" t="s">
        <v>28</v>
      </c>
      <c r="L78" s="22">
        <f>F78/(F78+H78)</f>
        <v>0.98760029175784103</v>
      </c>
      <c r="M78" s="21" t="s">
        <v>29</v>
      </c>
      <c r="N78" s="22">
        <f>H78/(F78+H78)</f>
        <v>1.2399708242159009E-2</v>
      </c>
      <c r="O78" s="21" t="s">
        <v>24</v>
      </c>
      <c r="P78" s="21">
        <v>1016</v>
      </c>
      <c r="Q78" s="88" t="s">
        <v>23</v>
      </c>
      <c r="R78" s="89"/>
      <c r="S78" s="23">
        <v>1</v>
      </c>
    </row>
    <row r="79" spans="2:19" ht="18" thickBot="1" x14ac:dyDescent="0.35"/>
    <row r="80" spans="2:19" ht="18" thickBot="1" x14ac:dyDescent="0.35">
      <c r="B80" s="90" t="s">
        <v>152</v>
      </c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2"/>
    </row>
    <row r="81" spans="2:19" ht="18" thickBot="1" x14ac:dyDescent="0.35">
      <c r="B81" s="90" t="s">
        <v>38</v>
      </c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2"/>
    </row>
    <row r="82" spans="2:19" ht="18" thickBot="1" x14ac:dyDescent="0.35">
      <c r="B82" s="12" t="s">
        <v>0</v>
      </c>
      <c r="C82" s="14" t="s">
        <v>1</v>
      </c>
      <c r="D82" s="13" t="s">
        <v>2</v>
      </c>
      <c r="E82" s="13" t="s">
        <v>3</v>
      </c>
      <c r="F82" s="13" t="s">
        <v>4</v>
      </c>
      <c r="G82" s="13" t="s">
        <v>5</v>
      </c>
      <c r="H82" s="13" t="s">
        <v>6</v>
      </c>
      <c r="I82" s="13" t="s">
        <v>7</v>
      </c>
      <c r="J82" s="13" t="s">
        <v>8</v>
      </c>
      <c r="K82" s="13" t="s">
        <v>9</v>
      </c>
      <c r="L82" s="13" t="s">
        <v>10</v>
      </c>
      <c r="M82" s="13" t="s">
        <v>11</v>
      </c>
      <c r="N82" s="13" t="s">
        <v>12</v>
      </c>
      <c r="O82" s="13" t="s">
        <v>13</v>
      </c>
      <c r="P82" s="13" t="s">
        <v>14</v>
      </c>
      <c r="Q82" s="13" t="s">
        <v>15</v>
      </c>
      <c r="R82" s="14" t="s">
        <v>16</v>
      </c>
      <c r="S82" s="15"/>
    </row>
    <row r="83" spans="2:19" x14ac:dyDescent="0.3">
      <c r="B83" s="24" t="s">
        <v>17</v>
      </c>
      <c r="C83" s="25" t="s">
        <v>146</v>
      </c>
      <c r="D83" s="26">
        <v>2077</v>
      </c>
      <c r="E83" s="26">
        <v>1212</v>
      </c>
      <c r="F83" s="26">
        <v>1212</v>
      </c>
      <c r="G83" s="26">
        <v>1212</v>
      </c>
      <c r="H83" s="26">
        <v>1212</v>
      </c>
      <c r="I83" s="26">
        <v>1212</v>
      </c>
      <c r="J83" s="26"/>
      <c r="K83" s="26"/>
      <c r="L83" s="26"/>
      <c r="M83" s="26"/>
      <c r="N83" s="26"/>
      <c r="O83" s="26"/>
      <c r="P83" s="26"/>
      <c r="Q83" s="26"/>
      <c r="R83" s="30"/>
      <c r="S83" s="31">
        <f>IF(S90=1,D83,IF(S90=2,E83,IF(S90=3,F83,IF(S90=4,G83,IF(S90=5,H83,IF(S90=6,I83,IF(S90=7,J83,IF(S90=8,K83,IF(S90=9,L83,IF(S90=10,M83,IF(S90=11,N83,IF(S90=12,O83,IF(S90=13,P83,IF(S90=14,Q83,IF(S90=15,R83,0)))))))))))))))/SUM(D83:D88)</f>
        <v>0.34290903087336966</v>
      </c>
    </row>
    <row r="84" spans="2:19" x14ac:dyDescent="0.3">
      <c r="B84" s="24" t="s">
        <v>19</v>
      </c>
      <c r="C84" s="25" t="s">
        <v>147</v>
      </c>
      <c r="D84" s="26">
        <v>1516</v>
      </c>
      <c r="E84" s="26">
        <v>1516</v>
      </c>
      <c r="F84" s="26">
        <v>1212</v>
      </c>
      <c r="G84" s="26">
        <v>1212</v>
      </c>
      <c r="H84" s="26">
        <v>1212</v>
      </c>
      <c r="I84" s="26">
        <v>1212</v>
      </c>
      <c r="J84" s="26"/>
      <c r="K84" s="26"/>
      <c r="L84" s="26"/>
      <c r="M84" s="26"/>
      <c r="N84" s="26"/>
      <c r="O84" s="26"/>
      <c r="P84" s="26"/>
      <c r="Q84" s="26"/>
      <c r="R84" s="30"/>
      <c r="S84" s="31">
        <f>IF(S90=1,D84,IF(S90=2,E84,IF(S90=3,F84,IF(S90=4,G84,IF(S90=5,H84,IF(S90=6,I84,IF(S90=7,J84,IF(S90=8,K84,IF(S90=9,L84,IF(S90=10,M84,IF(S90=11,N84,IF(S90=12,O84,IF(S90=13,P84,IF(S90=14,Q84,IF(S90=15,R84,0)))))))))))))))/SUM(D83:D88)</f>
        <v>0.25028892190853558</v>
      </c>
    </row>
    <row r="85" spans="2:19" x14ac:dyDescent="0.3">
      <c r="B85" s="24" t="s">
        <v>19</v>
      </c>
      <c r="C85" s="25" t="s">
        <v>148</v>
      </c>
      <c r="D85" s="26">
        <v>962</v>
      </c>
      <c r="E85" s="26">
        <v>991.2</v>
      </c>
      <c r="F85" s="26">
        <v>1239.8</v>
      </c>
      <c r="G85" s="26">
        <v>1212</v>
      </c>
      <c r="H85" s="26">
        <v>1212</v>
      </c>
      <c r="I85" s="26">
        <v>1212</v>
      </c>
      <c r="J85" s="26"/>
      <c r="K85" s="26"/>
      <c r="L85" s="26"/>
      <c r="M85" s="26"/>
      <c r="N85" s="26"/>
      <c r="O85" s="26"/>
      <c r="P85" s="26"/>
      <c r="Q85" s="26"/>
      <c r="R85" s="30"/>
      <c r="S85" s="31">
        <f>IF(S90=1,D85,IF(S90=2,E85,IF(S90=3,F85,IF(S90=4,G85,IF(S90=5,H85,IF(S90=6,I85,IF(S90=7,J85,IF(S90=8,K85,IF(S90=9,L85,IF(S90=10,M85,IF(S90=11,N85,IF(S90=12,O85,IF(S90=13,P85,IF(S90=14,Q85,IF(S90=15,R85,0)))))))))))))))/SUM(D83:D88)</f>
        <v>0.15882450057784381</v>
      </c>
    </row>
    <row r="86" spans="2:19" x14ac:dyDescent="0.3">
      <c r="B86" s="24" t="s">
        <v>18</v>
      </c>
      <c r="C86" s="25" t="s">
        <v>149</v>
      </c>
      <c r="D86" s="26">
        <v>643</v>
      </c>
      <c r="E86" s="26">
        <v>830</v>
      </c>
      <c r="F86" s="26">
        <v>844.6</v>
      </c>
      <c r="G86" s="26">
        <v>851.8</v>
      </c>
      <c r="H86" s="26">
        <v>1001.4</v>
      </c>
      <c r="I86" s="26">
        <v>0</v>
      </c>
      <c r="J86" s="26"/>
      <c r="K86" s="26"/>
      <c r="L86" s="26"/>
      <c r="M86" s="26"/>
      <c r="N86" s="26"/>
      <c r="O86" s="26"/>
      <c r="P86" s="26"/>
      <c r="Q86" s="26"/>
      <c r="R86" s="30"/>
      <c r="S86" s="31">
        <f>IF(S90=1,D86,IF(S90=2,E86,IF(S90=3,F86,IF(S90=4,G86,IF(S90=5,H86,IF(S90=6,I86,IF(S90=7,J86,IF(S90=8,K86,IF(S90=9,L86,IF(S90=10,M86,IF(S90=11,N86,IF(S90=12,O86,IF(S90=13,P86,IF(S90=14,Q86,IF(S90=15,R86,0)))))))))))))))/SUM(D83:D88)</f>
        <v>0.10615816410764405</v>
      </c>
    </row>
    <row r="87" spans="2:19" x14ac:dyDescent="0.3">
      <c r="B87" s="24" t="s">
        <v>21</v>
      </c>
      <c r="C87" s="25" t="s">
        <v>150</v>
      </c>
      <c r="D87" s="26">
        <v>550</v>
      </c>
      <c r="E87" s="26">
        <v>927.7</v>
      </c>
      <c r="F87" s="26">
        <v>932.5</v>
      </c>
      <c r="G87" s="26">
        <v>934</v>
      </c>
      <c r="H87" s="26">
        <v>1047.5</v>
      </c>
      <c r="I87" s="26">
        <v>1513.5</v>
      </c>
      <c r="J87" s="26"/>
      <c r="K87" s="26"/>
      <c r="L87" s="26"/>
      <c r="M87" s="26"/>
      <c r="N87" s="26"/>
      <c r="O87" s="26"/>
      <c r="P87" s="26"/>
      <c r="Q87" s="26"/>
      <c r="R87" s="30"/>
      <c r="S87" s="31">
        <f>IF(S90=1,D87,IF(S90=2,E87,IF(S90=3,F87,IF(S90=4,G87,IF(S90=5,H87,IF(S90=6,I87,IF(S90=7,J87,IF(S90=8,K87,IF(S90=9,L87,IF(S90=10,M87,IF(S90=11,N87,IF(S90=12,O87,IF(S90=13,P87,IF(S90=14,Q87,IF(S90=15,R87,0)))))))))))))))/SUM(D83:D88)</f>
        <v>9.080402839689615E-2</v>
      </c>
    </row>
    <row r="88" spans="2:19" x14ac:dyDescent="0.3">
      <c r="B88" s="24" t="s">
        <v>43</v>
      </c>
      <c r="C88" s="25" t="s">
        <v>151</v>
      </c>
      <c r="D88" s="26">
        <v>309</v>
      </c>
      <c r="E88" s="26">
        <v>403.1</v>
      </c>
      <c r="F88" s="26">
        <v>416.8</v>
      </c>
      <c r="G88" s="26">
        <v>423.9</v>
      </c>
      <c r="H88" s="26">
        <v>0</v>
      </c>
      <c r="I88" s="26"/>
      <c r="J88" s="26"/>
      <c r="K88" s="26"/>
      <c r="L88" s="26"/>
      <c r="M88" s="26"/>
      <c r="N88" s="26"/>
      <c r="O88" s="26"/>
      <c r="P88" s="26"/>
      <c r="Q88" s="26"/>
      <c r="R88" s="30"/>
      <c r="S88" s="31">
        <f>IF(S90=1,D88,IF(S90=2,E88,IF(S90=3,F88,IF(S90=4,G88,IF(S90=5,H88,IF(S90=6,I88,IF(S90=7,J88,IF(S90=8,K88,IF(S90=9,L88,IF(S90=10,M88,IF(S90=11,N88,IF(S90=12,O88,IF(S90=13,P88,IF(S90=14,Q88,IF(S90=15,R88,0)))))))))))))))/SUM(D83:D88)</f>
        <v>5.1015354135710747E-2</v>
      </c>
    </row>
    <row r="89" spans="2:19" ht="18" thickBot="1" x14ac:dyDescent="0.35">
      <c r="B89" s="16" t="s">
        <v>22</v>
      </c>
      <c r="C89" s="27"/>
      <c r="D89" s="17">
        <v>0</v>
      </c>
      <c r="E89" s="17">
        <f>IF(E83&gt;0,ROUND(F90-SUM(E83:E88),1),)</f>
        <v>177</v>
      </c>
      <c r="F89" s="17">
        <f>IF(F83&gt;0,ROUND(F90-SUM(F83:F88),1),)</f>
        <v>199.3</v>
      </c>
      <c r="G89" s="17">
        <f>IF(G83&gt;0,ROUND(F90-SUM(G83:G88),1),)</f>
        <v>211.3</v>
      </c>
      <c r="H89" s="17">
        <f>IF(H83&gt;0,ROUND(F90-SUM(H83:H88),1),)</f>
        <v>372.1</v>
      </c>
      <c r="I89" s="17">
        <f>IF(I83&gt;0,ROUND(F90-SUM(I83:I88),1),)</f>
        <v>907.5</v>
      </c>
      <c r="J89" s="17">
        <f>IF(J83&gt;0,ROUND(F90-SUM(J83:J88),1),)</f>
        <v>0</v>
      </c>
      <c r="K89" s="17">
        <f>IF(K83&gt;0,ROUND(F90-SUM(K83:K88),1),)</f>
        <v>0</v>
      </c>
      <c r="L89" s="17">
        <f>IF(L83&gt;0,ROUND(F90-SUM(L83:L88),1),)</f>
        <v>0</v>
      </c>
      <c r="M89" s="17">
        <f>IF(M83&gt;0,ROUND(F90-SUM(M83:M88),1),)</f>
        <v>0</v>
      </c>
      <c r="N89" s="17">
        <f>IF(N83&gt;0,ROUND(F90-SUM(N83:N88),1),)</f>
        <v>0</v>
      </c>
      <c r="O89" s="17">
        <f>IF(O83&gt;0,ROUND(F90-SUM(O83:O88),1),)</f>
        <v>0</v>
      </c>
      <c r="P89" s="17">
        <f>IF(P83&gt;0,ROUND(F90-SUM(P83:P88),1),)</f>
        <v>0</v>
      </c>
      <c r="Q89" s="17">
        <f>IF(Q83&gt;0,ROUND(F90-SUM(Q83:Q88),1),)</f>
        <v>0</v>
      </c>
      <c r="R89" s="18">
        <f>IF(R83&gt;0,ROUND(F90-SUM(R83:R88),1),)</f>
        <v>0</v>
      </c>
      <c r="S89" s="19">
        <f>IF(S90=1,D89,IF(S90=2,E89,IF(S90=3,F89,IF(S90=4,G89,IF(S90=5,H89,IF(S90=6,I89,IF(S90=7,J89,IF(S90=8,K89,IF(S90=9,L89,IF(S90=10,M89,IF(S90=11,N89,IF(S90=12,O89,IF(S90=13,P89,IF(S90=14,Q89,IF(S90=15,R89,0)))))))))))))))/SUM(D83:D88)</f>
        <v>0</v>
      </c>
    </row>
    <row r="90" spans="2:19" ht="18" thickBot="1" x14ac:dyDescent="0.35">
      <c r="B90" s="20" t="s">
        <v>37</v>
      </c>
      <c r="C90" s="28" t="s">
        <v>30</v>
      </c>
      <c r="D90" s="21">
        <v>12511</v>
      </c>
      <c r="E90" s="21" t="s">
        <v>25</v>
      </c>
      <c r="F90" s="32">
        <f>SUM(D83:D88)</f>
        <v>6057</v>
      </c>
      <c r="G90" s="21" t="s">
        <v>26</v>
      </c>
      <c r="H90" s="21">
        <v>71</v>
      </c>
      <c r="I90" s="21" t="s">
        <v>27</v>
      </c>
      <c r="J90" s="22">
        <f>(H90+F90)/D90</f>
        <v>0.4898089681080649</v>
      </c>
      <c r="K90" s="21" t="s">
        <v>28</v>
      </c>
      <c r="L90" s="22">
        <f>F90/(F90+H90)</f>
        <v>0.98841383812010442</v>
      </c>
      <c r="M90" s="21" t="s">
        <v>29</v>
      </c>
      <c r="N90" s="22">
        <f>H90/(F90+H90)</f>
        <v>1.1586161879895562E-2</v>
      </c>
      <c r="O90" s="21" t="s">
        <v>24</v>
      </c>
      <c r="P90" s="21">
        <v>1212</v>
      </c>
      <c r="Q90" s="88" t="s">
        <v>23</v>
      </c>
      <c r="R90" s="89"/>
      <c r="S90" s="23">
        <v>1</v>
      </c>
    </row>
  </sheetData>
  <mergeCells count="27">
    <mergeCell ref="B81:S81"/>
    <mergeCell ref="Q90:R90"/>
    <mergeCell ref="B80:S80"/>
    <mergeCell ref="B57:S57"/>
    <mergeCell ref="Q66:R66"/>
    <mergeCell ref="B56:S56"/>
    <mergeCell ref="B69:S69"/>
    <mergeCell ref="Q78:R78"/>
    <mergeCell ref="B68:S68"/>
    <mergeCell ref="B34:S34"/>
    <mergeCell ref="Q42:R42"/>
    <mergeCell ref="B33:S33"/>
    <mergeCell ref="B45:S45"/>
    <mergeCell ref="Q54:R54"/>
    <mergeCell ref="B44:S44"/>
    <mergeCell ref="B13:S13"/>
    <mergeCell ref="B24:S24"/>
    <mergeCell ref="B25:S25"/>
    <mergeCell ref="B2:S2"/>
    <mergeCell ref="B3:S3"/>
    <mergeCell ref="Q11:R11"/>
    <mergeCell ref="D27:R27"/>
    <mergeCell ref="D28:R28"/>
    <mergeCell ref="D29:R29"/>
    <mergeCell ref="Q31:R31"/>
    <mergeCell ref="B14:S14"/>
    <mergeCell ref="Q22:R22"/>
  </mergeCells>
  <conditionalFormatting sqref="B5:S9">
    <cfRule type="expression" dxfId="1156" priority="32533">
      <formula>IF($B5="Independent",1,0)</formula>
    </cfRule>
    <cfRule type="expression" dxfId="1155" priority="32534">
      <formula>IF($B5="Family",1,0)</formula>
    </cfRule>
    <cfRule type="expression" dxfId="1154" priority="32535">
      <formula>IF($B5="Alba",1,0)</formula>
    </cfRule>
    <cfRule type="expression" dxfId="1153" priority="32536">
      <formula>IF($B5="Lib Dem",1,0)</formula>
    </cfRule>
    <cfRule type="expression" dxfId="1152" priority="32537">
      <formula>IF($B5="Conservative",1,0)</formula>
    </cfRule>
    <cfRule type="expression" dxfId="1151" priority="32538">
      <formula>IF($B5="Green",1,0)</formula>
    </cfRule>
    <cfRule type="expression" dxfId="1150" priority="32539">
      <formula>IF($B5="SNP",1,0)</formula>
    </cfRule>
    <cfRule type="expression" dxfId="1149" priority="32540">
      <formula>IF($B5="Labour",1,0)</formula>
    </cfRule>
  </conditionalFormatting>
  <conditionalFormatting sqref="B16:S20">
    <cfRule type="expression" dxfId="1148" priority="7423">
      <formula>IF($B16="Independent",1,0)</formula>
    </cfRule>
    <cfRule type="expression" dxfId="1147" priority="7424">
      <formula>IF($B16="Family",1,0)</formula>
    </cfRule>
    <cfRule type="expression" dxfId="1146" priority="7425">
      <formula>IF($B16="Alba",1,0)</formula>
    </cfRule>
    <cfRule type="expression" dxfId="1145" priority="7426">
      <formula>IF($B16="Lib Dem",1,0)</formula>
    </cfRule>
    <cfRule type="expression" dxfId="1144" priority="7427">
      <formula>IF($B16="Conservative",1,0)</formula>
    </cfRule>
    <cfRule type="expression" dxfId="1143" priority="7428">
      <formula>IF($B16="Green",1,0)</formula>
    </cfRule>
    <cfRule type="expression" dxfId="1142" priority="7429">
      <formula>IF($B16="SNP",1,0)</formula>
    </cfRule>
    <cfRule type="expression" dxfId="1141" priority="7430">
      <formula>IF($B16="Labour",1,0)</formula>
    </cfRule>
  </conditionalFormatting>
  <conditionalFormatting sqref="B27:D29 S27:S29">
    <cfRule type="expression" dxfId="1140" priority="7415">
      <formula>IF($B27="Independent",1,0)</formula>
    </cfRule>
    <cfRule type="expression" dxfId="1139" priority="7416">
      <formula>IF($B27="Family",1,0)</formula>
    </cfRule>
    <cfRule type="expression" dxfId="1138" priority="7417">
      <formula>IF($B27="Alba",1,0)</formula>
    </cfRule>
    <cfRule type="expression" dxfId="1137" priority="7418">
      <formula>IF($B27="Lib Dem",1,0)</formula>
    </cfRule>
    <cfRule type="expression" dxfId="1136" priority="7419">
      <formula>IF($B27="Conservative",1,0)</formula>
    </cfRule>
    <cfRule type="expression" dxfId="1135" priority="7420">
      <formula>IF($B27="Green",1,0)</formula>
    </cfRule>
    <cfRule type="expression" dxfId="1134" priority="7421">
      <formula>IF($B27="SNP",1,0)</formula>
    </cfRule>
    <cfRule type="expression" dxfId="1133" priority="7422">
      <formula>IF($B27="Labour",1,0)</formula>
    </cfRule>
  </conditionalFormatting>
  <conditionalFormatting sqref="B36:S40">
    <cfRule type="expression" dxfId="1132" priority="5953">
      <formula>IF($B36="Independent",1,0)</formula>
    </cfRule>
    <cfRule type="expression" dxfId="1131" priority="5954">
      <formula>IF($B36="Family",1,0)</formula>
    </cfRule>
    <cfRule type="expression" dxfId="1130" priority="5955">
      <formula>IF($B36="Alba",1,0)</formula>
    </cfRule>
    <cfRule type="expression" dxfId="1129" priority="5956">
      <formula>IF($B36="Lib Dem",1,0)</formula>
    </cfRule>
    <cfRule type="expression" dxfId="1128" priority="5957">
      <formula>IF($B36="Conservative",1,0)</formula>
    </cfRule>
    <cfRule type="expression" dxfId="1127" priority="5958">
      <formula>IF($B36="Green",1,0)</formula>
    </cfRule>
    <cfRule type="expression" dxfId="1126" priority="5959">
      <formula>IF($B36="SNP",1,0)</formula>
    </cfRule>
    <cfRule type="expression" dxfId="1125" priority="5960">
      <formula>IF($B36="Labour",1,0)</formula>
    </cfRule>
  </conditionalFormatting>
  <conditionalFormatting sqref="B47:S49">
    <cfRule type="expression" dxfId="1124" priority="4491">
      <formula>IF($B47="Independent",1,0)</formula>
    </cfRule>
    <cfRule type="expression" dxfId="1123" priority="4492">
      <formula>IF($B47="Family",1,0)</formula>
    </cfRule>
    <cfRule type="expression" dxfId="1122" priority="4493">
      <formula>IF($B47="Alba",1,0)</formula>
    </cfRule>
    <cfRule type="expression" dxfId="1121" priority="4494">
      <formula>IF($B47="Lib Dem",1,0)</formula>
    </cfRule>
    <cfRule type="expression" dxfId="1120" priority="4495">
      <formula>IF($B47="Conservative",1,0)</formula>
    </cfRule>
    <cfRule type="expression" dxfId="1119" priority="4496">
      <formula>IF($B47="Green",1,0)</formula>
    </cfRule>
    <cfRule type="expression" dxfId="1118" priority="4497">
      <formula>IF($B47="SNP",1,0)</formula>
    </cfRule>
    <cfRule type="expression" dxfId="1117" priority="4498">
      <formula>IF($B47="Labour",1,0)</formula>
    </cfRule>
  </conditionalFormatting>
  <conditionalFormatting sqref="B50:S50">
    <cfRule type="expression" dxfId="1116" priority="4483">
      <formula>IF($B50="Independent",1,0)</formula>
    </cfRule>
    <cfRule type="expression" dxfId="1115" priority="4484">
      <formula>IF($B50="Family",1,0)</formula>
    </cfRule>
    <cfRule type="expression" dxfId="1114" priority="4485">
      <formula>IF($B50="Alba",1,0)</formula>
    </cfRule>
    <cfRule type="expression" dxfId="1113" priority="4486">
      <formula>IF($B50="Lib Dem",1,0)</formula>
    </cfRule>
    <cfRule type="expression" dxfId="1112" priority="4487">
      <formula>IF($B50="Conservative",1,0)</formula>
    </cfRule>
    <cfRule type="expression" dxfId="1111" priority="4488">
      <formula>IF($B50="Green",1,0)</formula>
    </cfRule>
    <cfRule type="expression" dxfId="1110" priority="4489">
      <formula>IF($B50="SNP",1,0)</formula>
    </cfRule>
    <cfRule type="expression" dxfId="1109" priority="4490">
      <formula>IF($B50="Labour",1,0)</formula>
    </cfRule>
  </conditionalFormatting>
  <conditionalFormatting sqref="B51:S51">
    <cfRule type="expression" dxfId="1108" priority="4475">
      <formula>IF($B51="Independent",1,0)</formula>
    </cfRule>
    <cfRule type="expression" dxfId="1107" priority="4476">
      <formula>IF($B51="Family",1,0)</formula>
    </cfRule>
    <cfRule type="expression" dxfId="1106" priority="4477">
      <formula>IF($B51="Alba",1,0)</formula>
    </cfRule>
    <cfRule type="expression" dxfId="1105" priority="4478">
      <formula>IF($B51="Lib Dem",1,0)</formula>
    </cfRule>
    <cfRule type="expression" dxfId="1104" priority="4479">
      <formula>IF($B51="Conservative",1,0)</formula>
    </cfRule>
    <cfRule type="expression" dxfId="1103" priority="4480">
      <formula>IF($B51="Green",1,0)</formula>
    </cfRule>
    <cfRule type="expression" dxfId="1102" priority="4481">
      <formula>IF($B51="SNP",1,0)</formula>
    </cfRule>
    <cfRule type="expression" dxfId="1101" priority="4482">
      <formula>IF($B51="Labour",1,0)</formula>
    </cfRule>
  </conditionalFormatting>
  <conditionalFormatting sqref="B52:S52">
    <cfRule type="expression" dxfId="1100" priority="4467">
      <formula>IF($B52="Independent",1,0)</formula>
    </cfRule>
    <cfRule type="expression" dxfId="1099" priority="4468">
      <formula>IF($B52="Family",1,0)</formula>
    </cfRule>
    <cfRule type="expression" dxfId="1098" priority="4469">
      <formula>IF($B52="Alba",1,0)</formula>
    </cfRule>
    <cfRule type="expression" dxfId="1097" priority="4470">
      <formula>IF($B52="Lib Dem",1,0)</formula>
    </cfRule>
    <cfRule type="expression" dxfId="1096" priority="4471">
      <formula>IF($B52="Conservative",1,0)</formula>
    </cfRule>
    <cfRule type="expression" dxfId="1095" priority="4472">
      <formula>IF($B52="Green",1,0)</formula>
    </cfRule>
    <cfRule type="expression" dxfId="1094" priority="4473">
      <formula>IF($B52="SNP",1,0)</formula>
    </cfRule>
    <cfRule type="expression" dxfId="1093" priority="4474">
      <formula>IF($B52="Labour",1,0)</formula>
    </cfRule>
  </conditionalFormatting>
  <conditionalFormatting sqref="B59:S61">
    <cfRule type="expression" dxfId="1092" priority="3005">
      <formula>IF($B59="Independent",1,0)</formula>
    </cfRule>
    <cfRule type="expression" dxfId="1091" priority="3006">
      <formula>IF($B59="Family",1,0)</formula>
    </cfRule>
    <cfRule type="expression" dxfId="1090" priority="3007">
      <formula>IF($B59="Alba",1,0)</formula>
    </cfRule>
    <cfRule type="expression" dxfId="1089" priority="3008">
      <formula>IF($B59="Lib Dem",1,0)</formula>
    </cfRule>
    <cfRule type="expression" dxfId="1088" priority="3009">
      <formula>IF($B59="Conservative",1,0)</formula>
    </cfRule>
    <cfRule type="expression" dxfId="1087" priority="3010">
      <formula>IF($B59="Green",1,0)</formula>
    </cfRule>
    <cfRule type="expression" dxfId="1086" priority="3011">
      <formula>IF($B59="SNP",1,0)</formula>
    </cfRule>
    <cfRule type="expression" dxfId="1085" priority="3012">
      <formula>IF($B59="Labour",1,0)</formula>
    </cfRule>
  </conditionalFormatting>
  <conditionalFormatting sqref="B62:S62">
    <cfRule type="expression" dxfId="1084" priority="2997">
      <formula>IF($B62="Independent",1,0)</formula>
    </cfRule>
    <cfRule type="expression" dxfId="1083" priority="2998">
      <formula>IF($B62="Family",1,0)</formula>
    </cfRule>
    <cfRule type="expression" dxfId="1082" priority="2999">
      <formula>IF($B62="Alba",1,0)</formula>
    </cfRule>
    <cfRule type="expression" dxfId="1081" priority="3000">
      <formula>IF($B62="Lib Dem",1,0)</formula>
    </cfRule>
    <cfRule type="expression" dxfId="1080" priority="3001">
      <formula>IF($B62="Conservative",1,0)</formula>
    </cfRule>
    <cfRule type="expression" dxfId="1079" priority="3002">
      <formula>IF($B62="Green",1,0)</formula>
    </cfRule>
    <cfRule type="expression" dxfId="1078" priority="3003">
      <formula>IF($B62="SNP",1,0)</formula>
    </cfRule>
    <cfRule type="expression" dxfId="1077" priority="3004">
      <formula>IF($B62="Labour",1,0)</formula>
    </cfRule>
  </conditionalFormatting>
  <conditionalFormatting sqref="B63:S63">
    <cfRule type="expression" dxfId="1076" priority="2989">
      <formula>IF($B63="Independent",1,0)</formula>
    </cfRule>
    <cfRule type="expression" dxfId="1075" priority="2990">
      <formula>IF($B63="Family",1,0)</formula>
    </cfRule>
    <cfRule type="expression" dxfId="1074" priority="2991">
      <formula>IF($B63="Alba",1,0)</formula>
    </cfRule>
    <cfRule type="expression" dxfId="1073" priority="2992">
      <formula>IF($B63="Lib Dem",1,0)</formula>
    </cfRule>
    <cfRule type="expression" dxfId="1072" priority="2993">
      <formula>IF($B63="Conservative",1,0)</formula>
    </cfRule>
    <cfRule type="expression" dxfId="1071" priority="2994">
      <formula>IF($B63="Green",1,0)</formula>
    </cfRule>
    <cfRule type="expression" dxfId="1070" priority="2995">
      <formula>IF($B63="SNP",1,0)</formula>
    </cfRule>
    <cfRule type="expression" dxfId="1069" priority="2996">
      <formula>IF($B63="Labour",1,0)</formula>
    </cfRule>
  </conditionalFormatting>
  <conditionalFormatting sqref="B64:S64">
    <cfRule type="expression" dxfId="1068" priority="2981">
      <formula>IF($B64="Independent",1,0)</formula>
    </cfRule>
    <cfRule type="expression" dxfId="1067" priority="2982">
      <formula>IF($B64="Family",1,0)</formula>
    </cfRule>
    <cfRule type="expression" dxfId="1066" priority="2983">
      <formula>IF($B64="Alba",1,0)</formula>
    </cfRule>
    <cfRule type="expression" dxfId="1065" priority="2984">
      <formula>IF($B64="Lib Dem",1,0)</formula>
    </cfRule>
    <cfRule type="expression" dxfId="1064" priority="2985">
      <formula>IF($B64="Conservative",1,0)</formula>
    </cfRule>
    <cfRule type="expression" dxfId="1063" priority="2986">
      <formula>IF($B64="Green",1,0)</formula>
    </cfRule>
    <cfRule type="expression" dxfId="1062" priority="2987">
      <formula>IF($B64="SNP",1,0)</formula>
    </cfRule>
    <cfRule type="expression" dxfId="1061" priority="2988">
      <formula>IF($B64="Labour",1,0)</formula>
    </cfRule>
  </conditionalFormatting>
  <conditionalFormatting sqref="B71:S73">
    <cfRule type="expression" dxfId="1060" priority="1519">
      <formula>IF($B71="Independent",1,0)</formula>
    </cfRule>
    <cfRule type="expression" dxfId="1059" priority="1520">
      <formula>IF($B71="Family",1,0)</formula>
    </cfRule>
    <cfRule type="expression" dxfId="1058" priority="1521">
      <formula>IF($B71="Alba",1,0)</formula>
    </cfRule>
    <cfRule type="expression" dxfId="1057" priority="1522">
      <formula>IF($B71="Lib Dem",1,0)</formula>
    </cfRule>
    <cfRule type="expression" dxfId="1056" priority="1523">
      <formula>IF($B71="Conservative",1,0)</formula>
    </cfRule>
    <cfRule type="expression" dxfId="1055" priority="1524">
      <formula>IF($B71="Green",1,0)</formula>
    </cfRule>
    <cfRule type="expression" dxfId="1054" priority="1525">
      <formula>IF($B71="SNP",1,0)</formula>
    </cfRule>
    <cfRule type="expression" dxfId="1053" priority="1526">
      <formula>IF($B71="Labour",1,0)</formula>
    </cfRule>
  </conditionalFormatting>
  <conditionalFormatting sqref="B74:S74">
    <cfRule type="expression" dxfId="1052" priority="1511">
      <formula>IF($B74="Independent",1,0)</formula>
    </cfRule>
    <cfRule type="expression" dxfId="1051" priority="1512">
      <formula>IF($B74="Family",1,0)</formula>
    </cfRule>
    <cfRule type="expression" dxfId="1050" priority="1513">
      <formula>IF($B74="Alba",1,0)</formula>
    </cfRule>
    <cfRule type="expression" dxfId="1049" priority="1514">
      <formula>IF($B74="Lib Dem",1,0)</formula>
    </cfRule>
    <cfRule type="expression" dxfId="1048" priority="1515">
      <formula>IF($B74="Conservative",1,0)</formula>
    </cfRule>
    <cfRule type="expression" dxfId="1047" priority="1516">
      <formula>IF($B74="Green",1,0)</formula>
    </cfRule>
    <cfRule type="expression" dxfId="1046" priority="1517">
      <formula>IF($B74="SNP",1,0)</formula>
    </cfRule>
    <cfRule type="expression" dxfId="1045" priority="1518">
      <formula>IF($B74="Labour",1,0)</formula>
    </cfRule>
  </conditionalFormatting>
  <conditionalFormatting sqref="B75:S75">
    <cfRule type="expression" dxfId="1044" priority="1503">
      <formula>IF($B75="Independent",1,0)</formula>
    </cfRule>
    <cfRule type="expression" dxfId="1043" priority="1504">
      <formula>IF($B75="Family",1,0)</formula>
    </cfRule>
    <cfRule type="expression" dxfId="1042" priority="1505">
      <formula>IF($B75="Alba",1,0)</formula>
    </cfRule>
    <cfRule type="expression" dxfId="1041" priority="1506">
      <formula>IF($B75="Lib Dem",1,0)</formula>
    </cfRule>
    <cfRule type="expression" dxfId="1040" priority="1507">
      <formula>IF($B75="Conservative",1,0)</formula>
    </cfRule>
    <cfRule type="expression" dxfId="1039" priority="1508">
      <formula>IF($B75="Green",1,0)</formula>
    </cfRule>
    <cfRule type="expression" dxfId="1038" priority="1509">
      <formula>IF($B75="SNP",1,0)</formula>
    </cfRule>
    <cfRule type="expression" dxfId="1037" priority="1510">
      <formula>IF($B75="Labour",1,0)</formula>
    </cfRule>
  </conditionalFormatting>
  <conditionalFormatting sqref="B76:S76">
    <cfRule type="expression" dxfId="1036" priority="1495">
      <formula>IF($B76="Independent",1,0)</formula>
    </cfRule>
    <cfRule type="expression" dxfId="1035" priority="1496">
      <formula>IF($B76="Family",1,0)</formula>
    </cfRule>
    <cfRule type="expression" dxfId="1034" priority="1497">
      <formula>IF($B76="Alba",1,0)</formula>
    </cfRule>
    <cfRule type="expression" dxfId="1033" priority="1498">
      <formula>IF($B76="Lib Dem",1,0)</formula>
    </cfRule>
    <cfRule type="expression" dxfId="1032" priority="1499">
      <formula>IF($B76="Conservative",1,0)</formula>
    </cfRule>
    <cfRule type="expression" dxfId="1031" priority="1500">
      <formula>IF($B76="Green",1,0)</formula>
    </cfRule>
    <cfRule type="expression" dxfId="1030" priority="1501">
      <formula>IF($B76="SNP",1,0)</formula>
    </cfRule>
    <cfRule type="expression" dxfId="1029" priority="1502">
      <formula>IF($B76="Labour",1,0)</formula>
    </cfRule>
  </conditionalFormatting>
  <conditionalFormatting sqref="B83:S85">
    <cfRule type="expression" dxfId="1028" priority="25">
      <formula>IF($B83="Independent",1,0)</formula>
    </cfRule>
    <cfRule type="expression" dxfId="1027" priority="26">
      <formula>IF($B83="Family",1,0)</formula>
    </cfRule>
    <cfRule type="expression" dxfId="1026" priority="27">
      <formula>IF($B83="Alba",1,0)</formula>
    </cfRule>
    <cfRule type="expression" dxfId="1025" priority="28">
      <formula>IF($B83="Lib Dem",1,0)</formula>
    </cfRule>
    <cfRule type="expression" dxfId="1024" priority="29">
      <formula>IF($B83="Conservative",1,0)</formula>
    </cfRule>
    <cfRule type="expression" dxfId="1023" priority="30">
      <formula>IF($B83="Green",1,0)</formula>
    </cfRule>
    <cfRule type="expression" dxfId="1022" priority="31">
      <formula>IF($B83="SNP",1,0)</formula>
    </cfRule>
    <cfRule type="expression" dxfId="1021" priority="32">
      <formula>IF($B83="Labour",1,0)</formula>
    </cfRule>
  </conditionalFormatting>
  <conditionalFormatting sqref="B86:S86">
    <cfRule type="expression" dxfId="1020" priority="17">
      <formula>IF($B86="Independent",1,0)</formula>
    </cfRule>
    <cfRule type="expression" dxfId="1019" priority="18">
      <formula>IF($B86="Family",1,0)</formula>
    </cfRule>
    <cfRule type="expression" dxfId="1018" priority="19">
      <formula>IF($B86="Alba",1,0)</formula>
    </cfRule>
    <cfRule type="expression" dxfId="1017" priority="20">
      <formula>IF($B86="Lib Dem",1,0)</formula>
    </cfRule>
    <cfRule type="expression" dxfId="1016" priority="21">
      <formula>IF($B86="Conservative",1,0)</formula>
    </cfRule>
    <cfRule type="expression" dxfId="1015" priority="22">
      <formula>IF($B86="Green",1,0)</formula>
    </cfRule>
    <cfRule type="expression" dxfId="1014" priority="23">
      <formula>IF($B86="SNP",1,0)</formula>
    </cfRule>
    <cfRule type="expression" dxfId="1013" priority="24">
      <formula>IF($B86="Labour",1,0)</formula>
    </cfRule>
  </conditionalFormatting>
  <conditionalFormatting sqref="B87:S87">
    <cfRule type="expression" dxfId="1012" priority="9">
      <formula>IF($B87="Independent",1,0)</formula>
    </cfRule>
    <cfRule type="expression" dxfId="1011" priority="10">
      <formula>IF($B87="Family",1,0)</formula>
    </cfRule>
    <cfRule type="expression" dxfId="1010" priority="11">
      <formula>IF($B87="Alba",1,0)</formula>
    </cfRule>
    <cfRule type="expression" dxfId="1009" priority="12">
      <formula>IF($B87="Lib Dem",1,0)</formula>
    </cfRule>
    <cfRule type="expression" dxfId="1008" priority="13">
      <formula>IF($B87="Conservative",1,0)</formula>
    </cfRule>
    <cfRule type="expression" dxfId="1007" priority="14">
      <formula>IF($B87="Green",1,0)</formula>
    </cfRule>
    <cfRule type="expression" dxfId="1006" priority="15">
      <formula>IF($B87="SNP",1,0)</formula>
    </cfRule>
    <cfRule type="expression" dxfId="1005" priority="16">
      <formula>IF($B87="Labour",1,0)</formula>
    </cfRule>
  </conditionalFormatting>
  <conditionalFormatting sqref="B88:S88">
    <cfRule type="expression" dxfId="1004" priority="1">
      <formula>IF($B88="Independent",1,0)</formula>
    </cfRule>
    <cfRule type="expression" dxfId="1003" priority="2">
      <formula>IF($B88="Family",1,0)</formula>
    </cfRule>
    <cfRule type="expression" dxfId="1002" priority="3">
      <formula>IF($B88="Alba",1,0)</formula>
    </cfRule>
    <cfRule type="expression" dxfId="1001" priority="4">
      <formula>IF($B88="Lib Dem",1,0)</formula>
    </cfRule>
    <cfRule type="expression" dxfId="1000" priority="5">
      <formula>IF($B88="Conservative",1,0)</formula>
    </cfRule>
    <cfRule type="expression" dxfId="999" priority="6">
      <formula>IF($B88="Green",1,0)</formula>
    </cfRule>
    <cfRule type="expression" dxfId="998" priority="7">
      <formula>IF($B88="SNP",1,0)</formula>
    </cfRule>
    <cfRule type="expression" dxfId="997" priority="8">
      <formula>IF($B88="Labour",1,0)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69C6E-53B6-452A-8625-AAB380C9EC28}">
  <dimension ref="B1:AD80"/>
  <sheetViews>
    <sheetView topLeftCell="A53" zoomScale="80" zoomScaleNormal="80" workbookViewId="0">
      <selection activeCell="M69" sqref="M69"/>
    </sheetView>
  </sheetViews>
  <sheetFormatPr defaultRowHeight="13.8" x14ac:dyDescent="0.25"/>
  <sheetData>
    <row r="1" spans="2:30" ht="14.4" thickBot="1" x14ac:dyDescent="0.3"/>
    <row r="2" spans="2:30" ht="18" thickBot="1" x14ac:dyDescent="0.35">
      <c r="B2" s="90" t="s">
        <v>40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2"/>
    </row>
    <row r="3" spans="2:30" ht="18" thickBot="1" x14ac:dyDescent="0.35">
      <c r="B3" s="98" t="s">
        <v>48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100"/>
      <c r="Q3" s="101" t="s">
        <v>49</v>
      </c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3"/>
    </row>
    <row r="4" spans="2:30" ht="15.6" x14ac:dyDescent="0.3">
      <c r="B4" s="33"/>
      <c r="C4" s="34" t="str">
        <f>B5</f>
        <v>SNP</v>
      </c>
      <c r="D4" s="34" t="str">
        <f>B6</f>
        <v>Conservative</v>
      </c>
      <c r="E4" s="34" t="str">
        <f>B7</f>
        <v>Independent</v>
      </c>
      <c r="F4" s="34" t="str">
        <f>B8</f>
        <v>Green</v>
      </c>
      <c r="G4" s="34" t="str">
        <f>B9</f>
        <v>Sovereignty</v>
      </c>
      <c r="H4" s="34"/>
      <c r="I4" s="34"/>
      <c r="J4" s="34"/>
      <c r="K4" s="34"/>
      <c r="L4" s="34"/>
      <c r="M4" s="34"/>
      <c r="N4" s="34"/>
      <c r="O4" s="35" t="s">
        <v>50</v>
      </c>
      <c r="P4" s="36" t="s">
        <v>51</v>
      </c>
      <c r="Q4" s="37"/>
      <c r="R4" s="34" t="str">
        <f t="shared" ref="R4:AC4" si="0">C4</f>
        <v>SNP</v>
      </c>
      <c r="S4" s="38" t="str">
        <f t="shared" si="0"/>
        <v>Conservative</v>
      </c>
      <c r="T4" s="38" t="str">
        <f t="shared" si="0"/>
        <v>Independent</v>
      </c>
      <c r="U4" s="38" t="str">
        <f t="shared" si="0"/>
        <v>Green</v>
      </c>
      <c r="V4" s="38" t="str">
        <f t="shared" si="0"/>
        <v>Sovereignty</v>
      </c>
      <c r="W4" s="38">
        <f t="shared" si="0"/>
        <v>0</v>
      </c>
      <c r="X4" s="38">
        <f t="shared" si="0"/>
        <v>0</v>
      </c>
      <c r="Y4" s="38">
        <f t="shared" si="0"/>
        <v>0</v>
      </c>
      <c r="Z4" s="38">
        <f t="shared" si="0"/>
        <v>0</v>
      </c>
      <c r="AA4" s="38">
        <f t="shared" si="0"/>
        <v>0</v>
      </c>
      <c r="AB4" s="38">
        <f t="shared" si="0"/>
        <v>0</v>
      </c>
      <c r="AC4" s="38">
        <f t="shared" si="0"/>
        <v>0</v>
      </c>
      <c r="AD4" s="39" t="s">
        <v>50</v>
      </c>
    </row>
    <row r="5" spans="2:30" ht="15.6" x14ac:dyDescent="0.3">
      <c r="B5" s="40" t="s">
        <v>17</v>
      </c>
      <c r="C5" s="41"/>
      <c r="D5" s="42">
        <v>51</v>
      </c>
      <c r="E5" s="42">
        <v>228</v>
      </c>
      <c r="F5" s="42">
        <v>621</v>
      </c>
      <c r="G5" s="42">
        <v>21</v>
      </c>
      <c r="H5" s="42"/>
      <c r="I5" s="42"/>
      <c r="J5" s="42"/>
      <c r="K5" s="42"/>
      <c r="L5" s="42"/>
      <c r="M5" s="42"/>
      <c r="N5" s="42"/>
      <c r="O5" s="43">
        <v>306</v>
      </c>
      <c r="P5" s="44">
        <f>SUM(C5:O5)</f>
        <v>1227</v>
      </c>
      <c r="Q5" s="40" t="str">
        <f>B5</f>
        <v>SNP</v>
      </c>
      <c r="R5" s="45"/>
      <c r="S5" s="46">
        <f t="shared" ref="S5:S9" si="1">D5/SUM($C5:$O5)</f>
        <v>4.1564792176039117E-2</v>
      </c>
      <c r="T5" s="46">
        <f t="shared" ref="T5:T9" si="2">E5/SUM($C5:$O5)</f>
        <v>0.18581907090464547</v>
      </c>
      <c r="U5" s="46">
        <f t="shared" ref="U5:AD9" si="3">F5/SUM($C5:$O5)</f>
        <v>0.50611246943765276</v>
      </c>
      <c r="V5" s="46">
        <f t="shared" si="3"/>
        <v>1.7114914425427872E-2</v>
      </c>
      <c r="W5" s="46">
        <f t="shared" si="3"/>
        <v>0</v>
      </c>
      <c r="X5" s="46">
        <f t="shared" si="3"/>
        <v>0</v>
      </c>
      <c r="Y5" s="46">
        <f t="shared" si="3"/>
        <v>0</v>
      </c>
      <c r="Z5" s="46">
        <f t="shared" si="3"/>
        <v>0</v>
      </c>
      <c r="AA5" s="46">
        <f t="shared" si="3"/>
        <v>0</v>
      </c>
      <c r="AB5" s="46">
        <f t="shared" si="3"/>
        <v>0</v>
      </c>
      <c r="AC5" s="46">
        <f t="shared" si="3"/>
        <v>0</v>
      </c>
      <c r="AD5" s="47">
        <f t="shared" si="3"/>
        <v>0.24938875305623473</v>
      </c>
    </row>
    <row r="6" spans="2:30" ht="15.6" x14ac:dyDescent="0.3">
      <c r="B6" s="48" t="s">
        <v>19</v>
      </c>
      <c r="C6" s="49">
        <v>44</v>
      </c>
      <c r="D6" s="50"/>
      <c r="E6" s="49">
        <v>551</v>
      </c>
      <c r="F6" s="49">
        <v>90</v>
      </c>
      <c r="G6" s="49">
        <v>72</v>
      </c>
      <c r="H6" s="49"/>
      <c r="I6" s="49"/>
      <c r="J6" s="49"/>
      <c r="K6" s="49"/>
      <c r="L6" s="49"/>
      <c r="M6" s="49"/>
      <c r="N6" s="49"/>
      <c r="O6" s="51">
        <v>372</v>
      </c>
      <c r="P6" s="52">
        <f t="shared" ref="P6:P9" si="4">SUM(C6:O6)</f>
        <v>1129</v>
      </c>
      <c r="Q6" s="48" t="str">
        <f t="shared" ref="Q6:Q9" si="5">B6</f>
        <v>Conservative</v>
      </c>
      <c r="R6" s="46">
        <f t="shared" ref="R6:R9" si="6">C6/SUM($C6:$O6)</f>
        <v>3.8972542072630643E-2</v>
      </c>
      <c r="S6" s="53"/>
      <c r="T6" s="46">
        <f t="shared" si="2"/>
        <v>0.48804251550044286</v>
      </c>
      <c r="U6" s="46">
        <f t="shared" si="3"/>
        <v>7.9716563330380866E-2</v>
      </c>
      <c r="V6" s="46">
        <f t="shared" si="3"/>
        <v>6.3773250664304698E-2</v>
      </c>
      <c r="W6" s="46">
        <f t="shared" si="3"/>
        <v>0</v>
      </c>
      <c r="X6" s="46">
        <f t="shared" si="3"/>
        <v>0</v>
      </c>
      <c r="Y6" s="46">
        <f t="shared" si="3"/>
        <v>0</v>
      </c>
      <c r="Z6" s="46">
        <f t="shared" si="3"/>
        <v>0</v>
      </c>
      <c r="AA6" s="46">
        <f t="shared" si="3"/>
        <v>0</v>
      </c>
      <c r="AB6" s="46">
        <f t="shared" si="3"/>
        <v>0</v>
      </c>
      <c r="AC6" s="46">
        <f t="shared" si="3"/>
        <v>0</v>
      </c>
      <c r="AD6" s="47">
        <f t="shared" si="3"/>
        <v>0.32949512843224094</v>
      </c>
    </row>
    <row r="7" spans="2:30" ht="15.6" x14ac:dyDescent="0.3">
      <c r="B7" s="48" t="s">
        <v>43</v>
      </c>
      <c r="C7" s="49">
        <v>94</v>
      </c>
      <c r="D7" s="49">
        <v>237</v>
      </c>
      <c r="E7" s="50"/>
      <c r="F7" s="49">
        <v>110</v>
      </c>
      <c r="G7" s="49">
        <v>52</v>
      </c>
      <c r="H7" s="49"/>
      <c r="I7" s="49"/>
      <c r="J7" s="49"/>
      <c r="K7" s="49"/>
      <c r="L7" s="49"/>
      <c r="M7" s="49"/>
      <c r="N7" s="49"/>
      <c r="O7" s="51">
        <v>179</v>
      </c>
      <c r="P7" s="52">
        <f t="shared" si="4"/>
        <v>672</v>
      </c>
      <c r="Q7" s="48" t="str">
        <f t="shared" si="5"/>
        <v>Independent</v>
      </c>
      <c r="R7" s="46">
        <f t="shared" si="6"/>
        <v>0.13988095238095238</v>
      </c>
      <c r="S7" s="46">
        <f t="shared" si="1"/>
        <v>0.35267857142857145</v>
      </c>
      <c r="T7" s="53"/>
      <c r="U7" s="46">
        <f t="shared" si="3"/>
        <v>0.16369047619047619</v>
      </c>
      <c r="V7" s="46">
        <f t="shared" si="3"/>
        <v>7.7380952380952384E-2</v>
      </c>
      <c r="W7" s="46">
        <f t="shared" si="3"/>
        <v>0</v>
      </c>
      <c r="X7" s="46">
        <f t="shared" si="3"/>
        <v>0</v>
      </c>
      <c r="Y7" s="46">
        <f t="shared" si="3"/>
        <v>0</v>
      </c>
      <c r="Z7" s="46">
        <f t="shared" si="3"/>
        <v>0</v>
      </c>
      <c r="AA7" s="46">
        <f t="shared" si="3"/>
        <v>0</v>
      </c>
      <c r="AB7" s="46">
        <f t="shared" si="3"/>
        <v>0</v>
      </c>
      <c r="AC7" s="46">
        <f t="shared" si="3"/>
        <v>0</v>
      </c>
      <c r="AD7" s="47">
        <f t="shared" si="3"/>
        <v>0.26636904761904762</v>
      </c>
    </row>
    <row r="8" spans="2:30" ht="15.6" x14ac:dyDescent="0.3">
      <c r="B8" s="48" t="s">
        <v>21</v>
      </c>
      <c r="C8" s="49">
        <v>154</v>
      </c>
      <c r="D8" s="49">
        <v>23</v>
      </c>
      <c r="E8" s="49">
        <v>62</v>
      </c>
      <c r="F8" s="50"/>
      <c r="G8" s="49">
        <v>10</v>
      </c>
      <c r="H8" s="49"/>
      <c r="I8" s="49"/>
      <c r="J8" s="49"/>
      <c r="K8" s="49"/>
      <c r="L8" s="49"/>
      <c r="M8" s="49"/>
      <c r="N8" s="49"/>
      <c r="O8" s="51">
        <v>37</v>
      </c>
      <c r="P8" s="52">
        <f t="shared" si="4"/>
        <v>286</v>
      </c>
      <c r="Q8" s="48" t="str">
        <f t="shared" si="5"/>
        <v>Green</v>
      </c>
      <c r="R8" s="46">
        <f t="shared" si="6"/>
        <v>0.53846153846153844</v>
      </c>
      <c r="S8" s="46">
        <f t="shared" si="1"/>
        <v>8.0419580419580416E-2</v>
      </c>
      <c r="T8" s="46">
        <f t="shared" si="2"/>
        <v>0.21678321678321677</v>
      </c>
      <c r="U8" s="53"/>
      <c r="V8" s="46">
        <f t="shared" si="3"/>
        <v>3.4965034965034968E-2</v>
      </c>
      <c r="W8" s="46">
        <f t="shared" si="3"/>
        <v>0</v>
      </c>
      <c r="X8" s="46">
        <f t="shared" si="3"/>
        <v>0</v>
      </c>
      <c r="Y8" s="46">
        <f t="shared" si="3"/>
        <v>0</v>
      </c>
      <c r="Z8" s="46">
        <f t="shared" si="3"/>
        <v>0</v>
      </c>
      <c r="AA8" s="46">
        <f t="shared" si="3"/>
        <v>0</v>
      </c>
      <c r="AB8" s="46">
        <f t="shared" si="3"/>
        <v>0</v>
      </c>
      <c r="AC8" s="46">
        <f t="shared" si="3"/>
        <v>0</v>
      </c>
      <c r="AD8" s="47">
        <f t="shared" si="3"/>
        <v>0.12937062937062938</v>
      </c>
    </row>
    <row r="9" spans="2:30" ht="16.2" thickBot="1" x14ac:dyDescent="0.35">
      <c r="B9" s="48" t="s">
        <v>46</v>
      </c>
      <c r="C9" s="49">
        <v>2</v>
      </c>
      <c r="D9" s="49">
        <v>4</v>
      </c>
      <c r="E9" s="49">
        <v>8</v>
      </c>
      <c r="F9" s="49">
        <v>5</v>
      </c>
      <c r="G9" s="50"/>
      <c r="H9" s="49"/>
      <c r="I9" s="49"/>
      <c r="J9" s="49"/>
      <c r="K9" s="49"/>
      <c r="L9" s="49"/>
      <c r="M9" s="49"/>
      <c r="N9" s="49"/>
      <c r="O9" s="51">
        <v>4</v>
      </c>
      <c r="P9" s="52">
        <f t="shared" si="4"/>
        <v>23</v>
      </c>
      <c r="Q9" s="48" t="str">
        <f t="shared" si="5"/>
        <v>Sovereignty</v>
      </c>
      <c r="R9" s="46">
        <f t="shared" si="6"/>
        <v>8.6956521739130432E-2</v>
      </c>
      <c r="S9" s="46">
        <f t="shared" si="1"/>
        <v>0.17391304347826086</v>
      </c>
      <c r="T9" s="46">
        <f t="shared" si="2"/>
        <v>0.34782608695652173</v>
      </c>
      <c r="U9" s="46">
        <f t="shared" si="3"/>
        <v>0.21739130434782608</v>
      </c>
      <c r="V9" s="53">
        <f t="shared" si="3"/>
        <v>0</v>
      </c>
      <c r="W9" s="46">
        <f t="shared" si="3"/>
        <v>0</v>
      </c>
      <c r="X9" s="46">
        <f t="shared" si="3"/>
        <v>0</v>
      </c>
      <c r="Y9" s="46">
        <f t="shared" si="3"/>
        <v>0</v>
      </c>
      <c r="Z9" s="46">
        <f t="shared" si="3"/>
        <v>0</v>
      </c>
      <c r="AA9" s="46">
        <f t="shared" si="3"/>
        <v>0</v>
      </c>
      <c r="AB9" s="46">
        <f t="shared" si="3"/>
        <v>0</v>
      </c>
      <c r="AC9" s="46">
        <f t="shared" si="3"/>
        <v>0</v>
      </c>
      <c r="AD9" s="47">
        <f t="shared" si="3"/>
        <v>0.17391304347826086</v>
      </c>
    </row>
    <row r="10" spans="2:30" ht="15.6" x14ac:dyDescent="0.3">
      <c r="B10" s="93" t="s">
        <v>52</v>
      </c>
      <c r="C10" s="54" t="s">
        <v>53</v>
      </c>
      <c r="D10" s="55" t="s">
        <v>54</v>
      </c>
      <c r="E10" s="55" t="s">
        <v>55</v>
      </c>
      <c r="F10" s="55" t="s">
        <v>56</v>
      </c>
      <c r="G10" s="55" t="s">
        <v>57</v>
      </c>
      <c r="H10" s="55" t="s">
        <v>58</v>
      </c>
      <c r="I10" s="55" t="s">
        <v>59</v>
      </c>
      <c r="J10" s="55" t="s">
        <v>60</v>
      </c>
      <c r="K10" s="55" t="s">
        <v>61</v>
      </c>
      <c r="L10" s="55" t="s">
        <v>62</v>
      </c>
      <c r="M10" s="55" t="s">
        <v>63</v>
      </c>
      <c r="N10" s="55" t="s">
        <v>64</v>
      </c>
      <c r="O10" s="55" t="s">
        <v>65</v>
      </c>
      <c r="P10" s="56" t="s">
        <v>66</v>
      </c>
      <c r="Q10" s="57" t="s">
        <v>53</v>
      </c>
      <c r="R10" s="55" t="s">
        <v>54</v>
      </c>
      <c r="S10" s="55" t="s">
        <v>55</v>
      </c>
      <c r="T10" s="55" t="s">
        <v>56</v>
      </c>
      <c r="U10" s="55" t="s">
        <v>57</v>
      </c>
      <c r="V10" s="55" t="s">
        <v>58</v>
      </c>
      <c r="W10" s="55" t="s">
        <v>59</v>
      </c>
      <c r="X10" s="55" t="s">
        <v>60</v>
      </c>
      <c r="Y10" s="55" t="s">
        <v>61</v>
      </c>
      <c r="Z10" s="55" t="s">
        <v>62</v>
      </c>
      <c r="AA10" s="55" t="s">
        <v>63</v>
      </c>
      <c r="AB10" s="55" t="s">
        <v>64</v>
      </c>
      <c r="AC10" s="55" t="s">
        <v>65</v>
      </c>
      <c r="AD10" s="56" t="s">
        <v>66</v>
      </c>
    </row>
    <row r="11" spans="2:30" ht="16.2" thickBot="1" x14ac:dyDescent="0.35">
      <c r="B11" s="94"/>
      <c r="C11" s="58" t="s">
        <v>31</v>
      </c>
      <c r="D11" s="59">
        <v>3337</v>
      </c>
      <c r="E11" s="59">
        <v>2439</v>
      </c>
      <c r="F11" s="59">
        <v>1381</v>
      </c>
      <c r="G11" s="59">
        <v>597</v>
      </c>
      <c r="H11" s="59">
        <v>538</v>
      </c>
      <c r="I11" s="59"/>
      <c r="J11" s="59"/>
      <c r="K11" s="59"/>
      <c r="L11" s="59"/>
      <c r="M11" s="59"/>
      <c r="N11" s="59"/>
      <c r="O11" s="59"/>
      <c r="P11" s="60"/>
      <c r="Q11" s="61" t="s">
        <v>67</v>
      </c>
      <c r="R11" s="62">
        <f>D11/$D11</f>
        <v>1</v>
      </c>
      <c r="S11" s="63">
        <f t="shared" ref="S11:AD11" si="7">E11/$D11</f>
        <v>0.73089601438417739</v>
      </c>
      <c r="T11" s="63">
        <f t="shared" si="7"/>
        <v>0.41384477075217263</v>
      </c>
      <c r="U11" s="63">
        <f t="shared" si="7"/>
        <v>0.17890320647287983</v>
      </c>
      <c r="V11" s="63">
        <f t="shared" si="7"/>
        <v>0.16122265507941264</v>
      </c>
      <c r="W11" s="63">
        <f t="shared" si="7"/>
        <v>0</v>
      </c>
      <c r="X11" s="63">
        <f t="shared" si="7"/>
        <v>0</v>
      </c>
      <c r="Y11" s="63">
        <f t="shared" si="7"/>
        <v>0</v>
      </c>
      <c r="Z11" s="63">
        <f t="shared" si="7"/>
        <v>0</v>
      </c>
      <c r="AA11" s="63">
        <f t="shared" si="7"/>
        <v>0</v>
      </c>
      <c r="AB11" s="63">
        <f t="shared" si="7"/>
        <v>0</v>
      </c>
      <c r="AC11" s="63">
        <f t="shared" si="7"/>
        <v>0</v>
      </c>
      <c r="AD11" s="64">
        <f t="shared" si="7"/>
        <v>0</v>
      </c>
    </row>
    <row r="12" spans="2:30" ht="14.4" thickBot="1" x14ac:dyDescent="0.3"/>
    <row r="13" spans="2:30" ht="18" thickBot="1" x14ac:dyDescent="0.35">
      <c r="B13" s="90" t="s">
        <v>85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2"/>
    </row>
    <row r="14" spans="2:30" ht="18" thickBot="1" x14ac:dyDescent="0.35">
      <c r="B14" s="98" t="s">
        <v>48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100"/>
      <c r="Q14" s="101" t="s">
        <v>49</v>
      </c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3"/>
    </row>
    <row r="15" spans="2:30" ht="15.6" x14ac:dyDescent="0.3">
      <c r="B15" s="33"/>
      <c r="C15" s="34" t="str">
        <f>B16</f>
        <v>Conservative</v>
      </c>
      <c r="D15" s="34" t="str">
        <f>B17</f>
        <v>SNP</v>
      </c>
      <c r="E15" s="34" t="str">
        <f>B18</f>
        <v>Lib Dem</v>
      </c>
      <c r="F15" s="34" t="str">
        <f>B19</f>
        <v>Family</v>
      </c>
      <c r="G15" s="34"/>
      <c r="H15" s="34"/>
      <c r="I15" s="34"/>
      <c r="J15" s="34"/>
      <c r="K15" s="34"/>
      <c r="L15" s="34"/>
      <c r="M15" s="34"/>
      <c r="N15" s="34"/>
      <c r="O15" s="35" t="s">
        <v>50</v>
      </c>
      <c r="P15" s="36" t="s">
        <v>51</v>
      </c>
      <c r="Q15" s="37"/>
      <c r="R15" s="34" t="str">
        <f t="shared" ref="R15:AC15" si="8">C15</f>
        <v>Conservative</v>
      </c>
      <c r="S15" s="38" t="str">
        <f t="shared" si="8"/>
        <v>SNP</v>
      </c>
      <c r="T15" s="38" t="str">
        <f t="shared" si="8"/>
        <v>Lib Dem</v>
      </c>
      <c r="U15" s="38" t="str">
        <f t="shared" si="8"/>
        <v>Family</v>
      </c>
      <c r="V15" s="38">
        <f t="shared" si="8"/>
        <v>0</v>
      </c>
      <c r="W15" s="38">
        <f t="shared" si="8"/>
        <v>0</v>
      </c>
      <c r="X15" s="38">
        <f t="shared" si="8"/>
        <v>0</v>
      </c>
      <c r="Y15" s="38">
        <f t="shared" si="8"/>
        <v>0</v>
      </c>
      <c r="Z15" s="38">
        <f t="shared" si="8"/>
        <v>0</v>
      </c>
      <c r="AA15" s="38">
        <f t="shared" si="8"/>
        <v>0</v>
      </c>
      <c r="AB15" s="38">
        <f t="shared" si="8"/>
        <v>0</v>
      </c>
      <c r="AC15" s="38">
        <f t="shared" si="8"/>
        <v>0</v>
      </c>
      <c r="AD15" s="39" t="s">
        <v>50</v>
      </c>
    </row>
    <row r="16" spans="2:30" ht="15.6" x14ac:dyDescent="0.3">
      <c r="B16" s="40" t="s">
        <v>19</v>
      </c>
      <c r="C16" s="41"/>
      <c r="D16" s="42">
        <v>92</v>
      </c>
      <c r="E16" s="42">
        <v>553</v>
      </c>
      <c r="F16" s="42">
        <v>153</v>
      </c>
      <c r="G16" s="42"/>
      <c r="H16" s="42"/>
      <c r="I16" s="42"/>
      <c r="J16" s="42"/>
      <c r="K16" s="42"/>
      <c r="L16" s="42"/>
      <c r="M16" s="42"/>
      <c r="N16" s="42"/>
      <c r="O16" s="43">
        <v>701</v>
      </c>
      <c r="P16" s="44">
        <f>SUM(C16:O16)</f>
        <v>1499</v>
      </c>
      <c r="Q16" s="40" t="str">
        <f>B16</f>
        <v>Conservative</v>
      </c>
      <c r="R16" s="45"/>
      <c r="S16" s="46">
        <f t="shared" ref="S16:S19" si="9">D16/SUM($C16:$O16)</f>
        <v>6.1374249499666446E-2</v>
      </c>
      <c r="T16" s="46">
        <f t="shared" ref="T16:T19" si="10">E16/SUM($C16:$O16)</f>
        <v>0.36891260840560375</v>
      </c>
      <c r="U16" s="46">
        <f t="shared" ref="U16:AD19" si="11">F16/SUM($C16:$O16)</f>
        <v>0.10206804536357572</v>
      </c>
      <c r="V16" s="46">
        <f t="shared" si="11"/>
        <v>0</v>
      </c>
      <c r="W16" s="46">
        <f t="shared" si="11"/>
        <v>0</v>
      </c>
      <c r="X16" s="46">
        <f t="shared" si="11"/>
        <v>0</v>
      </c>
      <c r="Y16" s="46">
        <f t="shared" si="11"/>
        <v>0</v>
      </c>
      <c r="Z16" s="46">
        <f t="shared" si="11"/>
        <v>0</v>
      </c>
      <c r="AA16" s="46">
        <f t="shared" si="11"/>
        <v>0</v>
      </c>
      <c r="AB16" s="46">
        <f t="shared" si="11"/>
        <v>0</v>
      </c>
      <c r="AC16" s="46">
        <f t="shared" si="11"/>
        <v>0</v>
      </c>
      <c r="AD16" s="47">
        <f t="shared" si="11"/>
        <v>0.46764509673115412</v>
      </c>
    </row>
    <row r="17" spans="2:30" ht="15.6" x14ac:dyDescent="0.3">
      <c r="B17" s="48" t="s">
        <v>17</v>
      </c>
      <c r="C17" s="49">
        <v>139</v>
      </c>
      <c r="D17" s="50"/>
      <c r="E17" s="49">
        <v>585</v>
      </c>
      <c r="F17" s="49">
        <v>186</v>
      </c>
      <c r="G17" s="49"/>
      <c r="H17" s="49"/>
      <c r="I17" s="49"/>
      <c r="J17" s="49"/>
      <c r="K17" s="49"/>
      <c r="L17" s="49"/>
      <c r="M17" s="49"/>
      <c r="N17" s="49"/>
      <c r="O17" s="51">
        <v>583</v>
      </c>
      <c r="P17" s="52">
        <f t="shared" ref="P17:P19" si="12">SUM(C17:O17)</f>
        <v>1493</v>
      </c>
      <c r="Q17" s="48" t="str">
        <f t="shared" ref="Q17:Q19" si="13">B17</f>
        <v>SNP</v>
      </c>
      <c r="R17" s="46">
        <f t="shared" ref="R17:R19" si="14">C17/SUM($C17:$O17)</f>
        <v>9.3101138647019424E-2</v>
      </c>
      <c r="S17" s="53"/>
      <c r="T17" s="46">
        <f t="shared" si="10"/>
        <v>0.39182853315472205</v>
      </c>
      <c r="U17" s="46">
        <f t="shared" si="11"/>
        <v>0.1245813797722706</v>
      </c>
      <c r="V17" s="46">
        <f t="shared" si="11"/>
        <v>0</v>
      </c>
      <c r="W17" s="46">
        <f t="shared" si="11"/>
        <v>0</v>
      </c>
      <c r="X17" s="46">
        <f t="shared" si="11"/>
        <v>0</v>
      </c>
      <c r="Y17" s="46">
        <f t="shared" si="11"/>
        <v>0</v>
      </c>
      <c r="Z17" s="46">
        <f t="shared" si="11"/>
        <v>0</v>
      </c>
      <c r="AA17" s="46">
        <f t="shared" si="11"/>
        <v>0</v>
      </c>
      <c r="AB17" s="46">
        <f t="shared" si="11"/>
        <v>0</v>
      </c>
      <c r="AC17" s="46">
        <f t="shared" si="11"/>
        <v>0</v>
      </c>
      <c r="AD17" s="47">
        <f t="shared" si="11"/>
        <v>0.39048894842598797</v>
      </c>
    </row>
    <row r="18" spans="2:30" ht="15.6" x14ac:dyDescent="0.3">
      <c r="B18" s="48" t="s">
        <v>20</v>
      </c>
      <c r="C18" s="49">
        <v>111</v>
      </c>
      <c r="D18" s="49">
        <v>68</v>
      </c>
      <c r="E18" s="50"/>
      <c r="F18" s="49">
        <v>51</v>
      </c>
      <c r="G18" s="49"/>
      <c r="H18" s="49"/>
      <c r="I18" s="49"/>
      <c r="J18" s="49"/>
      <c r="K18" s="49"/>
      <c r="L18" s="49"/>
      <c r="M18" s="49"/>
      <c r="N18" s="49"/>
      <c r="O18" s="51">
        <v>111</v>
      </c>
      <c r="P18" s="52">
        <f t="shared" si="12"/>
        <v>341</v>
      </c>
      <c r="Q18" s="48" t="str">
        <f t="shared" si="13"/>
        <v>Lib Dem</v>
      </c>
      <c r="R18" s="46">
        <f t="shared" si="14"/>
        <v>0.3255131964809384</v>
      </c>
      <c r="S18" s="46">
        <f t="shared" si="9"/>
        <v>0.19941348973607037</v>
      </c>
      <c r="T18" s="53"/>
      <c r="U18" s="46">
        <f t="shared" si="11"/>
        <v>0.14956011730205279</v>
      </c>
      <c r="V18" s="46">
        <f t="shared" si="11"/>
        <v>0</v>
      </c>
      <c r="W18" s="46">
        <f t="shared" si="11"/>
        <v>0</v>
      </c>
      <c r="X18" s="46">
        <f t="shared" si="11"/>
        <v>0</v>
      </c>
      <c r="Y18" s="46">
        <f t="shared" si="11"/>
        <v>0</v>
      </c>
      <c r="Z18" s="46">
        <f t="shared" si="11"/>
        <v>0</v>
      </c>
      <c r="AA18" s="46">
        <f t="shared" si="11"/>
        <v>0</v>
      </c>
      <c r="AB18" s="46">
        <f t="shared" si="11"/>
        <v>0</v>
      </c>
      <c r="AC18" s="46">
        <f t="shared" si="11"/>
        <v>0</v>
      </c>
      <c r="AD18" s="47">
        <f t="shared" si="11"/>
        <v>0.3255131964809384</v>
      </c>
    </row>
    <row r="19" spans="2:30" ht="16.2" thickBot="1" x14ac:dyDescent="0.35">
      <c r="B19" s="48" t="s">
        <v>39</v>
      </c>
      <c r="C19" s="49">
        <v>36</v>
      </c>
      <c r="D19" s="49">
        <v>20</v>
      </c>
      <c r="E19" s="49">
        <v>21</v>
      </c>
      <c r="F19" s="50"/>
      <c r="G19" s="49"/>
      <c r="H19" s="49"/>
      <c r="I19" s="49"/>
      <c r="J19" s="49"/>
      <c r="K19" s="49"/>
      <c r="L19" s="49"/>
      <c r="M19" s="49"/>
      <c r="N19" s="49"/>
      <c r="O19" s="51">
        <v>22</v>
      </c>
      <c r="P19" s="52">
        <f t="shared" si="12"/>
        <v>99</v>
      </c>
      <c r="Q19" s="48" t="str">
        <f t="shared" si="13"/>
        <v>Family</v>
      </c>
      <c r="R19" s="46">
        <f t="shared" si="14"/>
        <v>0.36363636363636365</v>
      </c>
      <c r="S19" s="46">
        <f t="shared" si="9"/>
        <v>0.20202020202020202</v>
      </c>
      <c r="T19" s="46">
        <f t="shared" si="10"/>
        <v>0.21212121212121213</v>
      </c>
      <c r="U19" s="53"/>
      <c r="V19" s="46">
        <f t="shared" si="11"/>
        <v>0</v>
      </c>
      <c r="W19" s="46">
        <f t="shared" si="11"/>
        <v>0</v>
      </c>
      <c r="X19" s="46">
        <f t="shared" si="11"/>
        <v>0</v>
      </c>
      <c r="Y19" s="46">
        <f t="shared" si="11"/>
        <v>0</v>
      </c>
      <c r="Z19" s="46">
        <f t="shared" si="11"/>
        <v>0</v>
      </c>
      <c r="AA19" s="46">
        <f t="shared" si="11"/>
        <v>0</v>
      </c>
      <c r="AB19" s="46">
        <f t="shared" si="11"/>
        <v>0</v>
      </c>
      <c r="AC19" s="46">
        <f t="shared" si="11"/>
        <v>0</v>
      </c>
      <c r="AD19" s="47">
        <f t="shared" si="11"/>
        <v>0.22222222222222221</v>
      </c>
    </row>
    <row r="20" spans="2:30" ht="15.6" x14ac:dyDescent="0.3">
      <c r="B20" s="93" t="s">
        <v>52</v>
      </c>
      <c r="C20" s="54" t="s">
        <v>53</v>
      </c>
      <c r="D20" s="55" t="s">
        <v>54</v>
      </c>
      <c r="E20" s="55" t="s">
        <v>55</v>
      </c>
      <c r="F20" s="55" t="s">
        <v>56</v>
      </c>
      <c r="G20" s="55" t="s">
        <v>57</v>
      </c>
      <c r="H20" s="55" t="s">
        <v>58</v>
      </c>
      <c r="I20" s="55" t="s">
        <v>59</v>
      </c>
      <c r="J20" s="55" t="s">
        <v>60</v>
      </c>
      <c r="K20" s="55" t="s">
        <v>61</v>
      </c>
      <c r="L20" s="55" t="s">
        <v>62</v>
      </c>
      <c r="M20" s="55" t="s">
        <v>63</v>
      </c>
      <c r="N20" s="55" t="s">
        <v>64</v>
      </c>
      <c r="O20" s="55" t="s">
        <v>65</v>
      </c>
      <c r="P20" s="56" t="s">
        <v>66</v>
      </c>
      <c r="Q20" s="57" t="s">
        <v>53</v>
      </c>
      <c r="R20" s="55" t="s">
        <v>54</v>
      </c>
      <c r="S20" s="55" t="s">
        <v>55</v>
      </c>
      <c r="T20" s="55" t="s">
        <v>56</v>
      </c>
      <c r="U20" s="55" t="s">
        <v>57</v>
      </c>
      <c r="V20" s="55" t="s">
        <v>58</v>
      </c>
      <c r="W20" s="55" t="s">
        <v>59</v>
      </c>
      <c r="X20" s="55" t="s">
        <v>60</v>
      </c>
      <c r="Y20" s="55" t="s">
        <v>61</v>
      </c>
      <c r="Z20" s="55" t="s">
        <v>62</v>
      </c>
      <c r="AA20" s="55" t="s">
        <v>63</v>
      </c>
      <c r="AB20" s="55" t="s">
        <v>64</v>
      </c>
      <c r="AC20" s="55" t="s">
        <v>65</v>
      </c>
      <c r="AD20" s="56" t="s">
        <v>66</v>
      </c>
    </row>
    <row r="21" spans="2:30" ht="16.2" thickBot="1" x14ac:dyDescent="0.35">
      <c r="B21" s="94"/>
      <c r="C21" s="58" t="s">
        <v>31</v>
      </c>
      <c r="D21" s="59">
        <v>3432</v>
      </c>
      <c r="E21" s="59">
        <v>2584</v>
      </c>
      <c r="F21" s="59">
        <v>1519</v>
      </c>
      <c r="G21" s="59">
        <v>610</v>
      </c>
      <c r="H21" s="59">
        <v>504</v>
      </c>
      <c r="I21" s="59"/>
      <c r="J21" s="59"/>
      <c r="K21" s="59"/>
      <c r="L21" s="59"/>
      <c r="M21" s="59"/>
      <c r="N21" s="59"/>
      <c r="O21" s="59"/>
      <c r="P21" s="60"/>
      <c r="Q21" s="61" t="s">
        <v>67</v>
      </c>
      <c r="R21" s="62">
        <f>D21/$D21</f>
        <v>1</v>
      </c>
      <c r="S21" s="63">
        <f t="shared" ref="S21:AD21" si="15">E21/$D21</f>
        <v>0.75291375291375295</v>
      </c>
      <c r="T21" s="63">
        <f t="shared" si="15"/>
        <v>0.44259906759906759</v>
      </c>
      <c r="U21" s="63">
        <f t="shared" si="15"/>
        <v>0.17773892773892774</v>
      </c>
      <c r="V21" s="63">
        <f t="shared" si="15"/>
        <v>0.14685314685314685</v>
      </c>
      <c r="W21" s="63">
        <f t="shared" si="15"/>
        <v>0</v>
      </c>
      <c r="X21" s="63">
        <f t="shared" si="15"/>
        <v>0</v>
      </c>
      <c r="Y21" s="63">
        <f t="shared" si="15"/>
        <v>0</v>
      </c>
      <c r="Z21" s="63">
        <f t="shared" si="15"/>
        <v>0</v>
      </c>
      <c r="AA21" s="63">
        <f t="shared" si="15"/>
        <v>0</v>
      </c>
      <c r="AB21" s="63">
        <f t="shared" si="15"/>
        <v>0</v>
      </c>
      <c r="AC21" s="63">
        <f t="shared" si="15"/>
        <v>0</v>
      </c>
      <c r="AD21" s="64">
        <f t="shared" si="15"/>
        <v>0</v>
      </c>
    </row>
    <row r="22" spans="2:30" ht="14.4" thickBot="1" x14ac:dyDescent="0.3"/>
    <row r="23" spans="2:30" ht="18" thickBot="1" x14ac:dyDescent="0.35">
      <c r="B23" s="90" t="s">
        <v>93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2"/>
    </row>
    <row r="24" spans="2:30" ht="14.4" thickBot="1" x14ac:dyDescent="0.3">
      <c r="B24" s="95" t="s">
        <v>91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7"/>
    </row>
    <row r="25" spans="2:30" ht="14.4" thickBot="1" x14ac:dyDescent="0.3"/>
    <row r="26" spans="2:30" ht="18" thickBot="1" x14ac:dyDescent="0.35">
      <c r="B26" s="90" t="s">
        <v>102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2"/>
    </row>
    <row r="27" spans="2:30" ht="18" thickBot="1" x14ac:dyDescent="0.35">
      <c r="B27" s="98" t="s">
        <v>48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  <c r="Q27" s="101" t="s">
        <v>49</v>
      </c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3"/>
    </row>
    <row r="28" spans="2:30" ht="15.6" x14ac:dyDescent="0.3">
      <c r="B28" s="33"/>
      <c r="C28" s="34" t="str">
        <f>B29</f>
        <v>SNP</v>
      </c>
      <c r="D28" s="34" t="str">
        <f>B30</f>
        <v>Conservative</v>
      </c>
      <c r="E28" s="34" t="str">
        <f>B31</f>
        <v>Labour</v>
      </c>
      <c r="F28" s="34" t="str">
        <f>B32</f>
        <v>Lib Dem</v>
      </c>
      <c r="G28" s="34"/>
      <c r="H28" s="34"/>
      <c r="I28" s="34"/>
      <c r="J28" s="34"/>
      <c r="K28" s="34"/>
      <c r="L28" s="34"/>
      <c r="M28" s="34"/>
      <c r="N28" s="34"/>
      <c r="O28" s="35" t="s">
        <v>50</v>
      </c>
      <c r="P28" s="36" t="s">
        <v>51</v>
      </c>
      <c r="Q28" s="37"/>
      <c r="R28" s="34" t="str">
        <f t="shared" ref="R28:AC28" si="16">C28</f>
        <v>SNP</v>
      </c>
      <c r="S28" s="38" t="str">
        <f t="shared" si="16"/>
        <v>Conservative</v>
      </c>
      <c r="T28" s="38" t="str">
        <f t="shared" si="16"/>
        <v>Labour</v>
      </c>
      <c r="U28" s="38" t="str">
        <f t="shared" si="16"/>
        <v>Lib Dem</v>
      </c>
      <c r="V28" s="38">
        <f t="shared" si="16"/>
        <v>0</v>
      </c>
      <c r="W28" s="38">
        <f t="shared" si="16"/>
        <v>0</v>
      </c>
      <c r="X28" s="38">
        <f t="shared" si="16"/>
        <v>0</v>
      </c>
      <c r="Y28" s="38">
        <f t="shared" si="16"/>
        <v>0</v>
      </c>
      <c r="Z28" s="38">
        <f t="shared" si="16"/>
        <v>0</v>
      </c>
      <c r="AA28" s="38">
        <f t="shared" si="16"/>
        <v>0</v>
      </c>
      <c r="AB28" s="38">
        <f t="shared" si="16"/>
        <v>0</v>
      </c>
      <c r="AC28" s="38">
        <f t="shared" si="16"/>
        <v>0</v>
      </c>
      <c r="AD28" s="39" t="s">
        <v>50</v>
      </c>
    </row>
    <row r="29" spans="2:30" ht="15.6" x14ac:dyDescent="0.3">
      <c r="B29" s="40" t="s">
        <v>17</v>
      </c>
      <c r="C29" s="41"/>
      <c r="D29" s="42">
        <v>129</v>
      </c>
      <c r="E29" s="42">
        <v>480</v>
      </c>
      <c r="F29" s="42">
        <v>415</v>
      </c>
      <c r="G29" s="42"/>
      <c r="H29" s="42"/>
      <c r="I29" s="42"/>
      <c r="J29" s="42"/>
      <c r="K29" s="42"/>
      <c r="L29" s="42"/>
      <c r="M29" s="42"/>
      <c r="N29" s="42"/>
      <c r="O29" s="43">
        <v>694</v>
      </c>
      <c r="P29" s="44">
        <f>SUM(C29:O29)</f>
        <v>1718</v>
      </c>
      <c r="Q29" s="40" t="str">
        <f>B29</f>
        <v>SNP</v>
      </c>
      <c r="R29" s="45"/>
      <c r="S29" s="46">
        <f t="shared" ref="S29:S32" si="17">D29/SUM($C29:$O29)</f>
        <v>7.5087310826542492E-2</v>
      </c>
      <c r="T29" s="46">
        <f t="shared" ref="T29:T32" si="18">E29/SUM($C29:$O29)</f>
        <v>0.27939464493597205</v>
      </c>
      <c r="U29" s="46">
        <f t="shared" ref="U29:AD32" si="19">F29/SUM($C29:$O29)</f>
        <v>0.24155995343422584</v>
      </c>
      <c r="V29" s="46">
        <f t="shared" si="19"/>
        <v>0</v>
      </c>
      <c r="W29" s="46">
        <f t="shared" si="19"/>
        <v>0</v>
      </c>
      <c r="X29" s="46">
        <f t="shared" si="19"/>
        <v>0</v>
      </c>
      <c r="Y29" s="46">
        <f t="shared" si="19"/>
        <v>0</v>
      </c>
      <c r="Z29" s="46">
        <f t="shared" si="19"/>
        <v>0</v>
      </c>
      <c r="AA29" s="46">
        <f t="shared" si="19"/>
        <v>0</v>
      </c>
      <c r="AB29" s="46">
        <f t="shared" si="19"/>
        <v>0</v>
      </c>
      <c r="AC29" s="46">
        <f t="shared" si="19"/>
        <v>0</v>
      </c>
      <c r="AD29" s="47">
        <f t="shared" si="19"/>
        <v>0.40395809080325962</v>
      </c>
    </row>
    <row r="30" spans="2:30" ht="15.6" x14ac:dyDescent="0.3">
      <c r="B30" s="48" t="s">
        <v>19</v>
      </c>
      <c r="C30" s="49">
        <v>89</v>
      </c>
      <c r="D30" s="50"/>
      <c r="E30" s="49">
        <v>352</v>
      </c>
      <c r="F30" s="49">
        <v>572</v>
      </c>
      <c r="G30" s="49"/>
      <c r="H30" s="49"/>
      <c r="I30" s="49"/>
      <c r="J30" s="49"/>
      <c r="K30" s="49"/>
      <c r="L30" s="49"/>
      <c r="M30" s="49"/>
      <c r="N30" s="49"/>
      <c r="O30" s="51">
        <v>577</v>
      </c>
      <c r="P30" s="52">
        <f t="shared" ref="P30:P32" si="20">SUM(C30:O30)</f>
        <v>1590</v>
      </c>
      <c r="Q30" s="48" t="str">
        <f t="shared" ref="Q30:Q32" si="21">B30</f>
        <v>Conservative</v>
      </c>
      <c r="R30" s="46">
        <f t="shared" ref="R30:R32" si="22">C30/SUM($C30:$O30)</f>
        <v>5.5974842767295599E-2</v>
      </c>
      <c r="S30" s="53"/>
      <c r="T30" s="46">
        <f t="shared" si="18"/>
        <v>0.22138364779874214</v>
      </c>
      <c r="U30" s="46">
        <f t="shared" si="19"/>
        <v>0.35974842767295595</v>
      </c>
      <c r="V30" s="46">
        <f t="shared" si="19"/>
        <v>0</v>
      </c>
      <c r="W30" s="46">
        <f t="shared" si="19"/>
        <v>0</v>
      </c>
      <c r="X30" s="46">
        <f t="shared" si="19"/>
        <v>0</v>
      </c>
      <c r="Y30" s="46">
        <f t="shared" si="19"/>
        <v>0</v>
      </c>
      <c r="Z30" s="46">
        <f t="shared" si="19"/>
        <v>0</v>
      </c>
      <c r="AA30" s="46">
        <f t="shared" si="19"/>
        <v>0</v>
      </c>
      <c r="AB30" s="46">
        <f t="shared" si="19"/>
        <v>0</v>
      </c>
      <c r="AC30" s="46">
        <f t="shared" si="19"/>
        <v>0</v>
      </c>
      <c r="AD30" s="47">
        <f t="shared" si="19"/>
        <v>0.36289308176100626</v>
      </c>
    </row>
    <row r="31" spans="2:30" ht="15.6" x14ac:dyDescent="0.3">
      <c r="B31" s="48" t="s">
        <v>18</v>
      </c>
      <c r="C31" s="49">
        <v>92</v>
      </c>
      <c r="D31" s="49">
        <v>73</v>
      </c>
      <c r="E31" s="50"/>
      <c r="F31" s="49">
        <v>151</v>
      </c>
      <c r="G31" s="49"/>
      <c r="H31" s="49"/>
      <c r="I31" s="49"/>
      <c r="J31" s="49"/>
      <c r="K31" s="49"/>
      <c r="L31" s="49"/>
      <c r="M31" s="49"/>
      <c r="N31" s="49"/>
      <c r="O31" s="51">
        <v>88</v>
      </c>
      <c r="P31" s="52">
        <f t="shared" si="20"/>
        <v>404</v>
      </c>
      <c r="Q31" s="48" t="str">
        <f t="shared" si="21"/>
        <v>Labour</v>
      </c>
      <c r="R31" s="46">
        <f t="shared" si="22"/>
        <v>0.22772277227722773</v>
      </c>
      <c r="S31" s="46">
        <f t="shared" si="17"/>
        <v>0.18069306930693069</v>
      </c>
      <c r="T31" s="53"/>
      <c r="U31" s="46">
        <f t="shared" si="19"/>
        <v>0.37376237623762376</v>
      </c>
      <c r="V31" s="46">
        <f t="shared" si="19"/>
        <v>0</v>
      </c>
      <c r="W31" s="46">
        <f t="shared" si="19"/>
        <v>0</v>
      </c>
      <c r="X31" s="46">
        <f t="shared" si="19"/>
        <v>0</v>
      </c>
      <c r="Y31" s="46">
        <f t="shared" si="19"/>
        <v>0</v>
      </c>
      <c r="Z31" s="46">
        <f t="shared" si="19"/>
        <v>0</v>
      </c>
      <c r="AA31" s="46">
        <f t="shared" si="19"/>
        <v>0</v>
      </c>
      <c r="AB31" s="46">
        <f t="shared" si="19"/>
        <v>0</v>
      </c>
      <c r="AC31" s="46">
        <f t="shared" si="19"/>
        <v>0</v>
      </c>
      <c r="AD31" s="47">
        <f t="shared" si="19"/>
        <v>0.21782178217821782</v>
      </c>
    </row>
    <row r="32" spans="2:30" ht="16.2" thickBot="1" x14ac:dyDescent="0.35">
      <c r="B32" s="48" t="s">
        <v>20</v>
      </c>
      <c r="C32" s="49">
        <v>47</v>
      </c>
      <c r="D32" s="49">
        <v>81</v>
      </c>
      <c r="E32" s="49">
        <v>104</v>
      </c>
      <c r="F32" s="50"/>
      <c r="G32" s="49"/>
      <c r="H32" s="49"/>
      <c r="I32" s="49"/>
      <c r="J32" s="49"/>
      <c r="K32" s="49"/>
      <c r="L32" s="49"/>
      <c r="M32" s="49"/>
      <c r="N32" s="49"/>
      <c r="O32" s="51">
        <v>52</v>
      </c>
      <c r="P32" s="52">
        <f t="shared" si="20"/>
        <v>284</v>
      </c>
      <c r="Q32" s="48" t="str">
        <f t="shared" si="21"/>
        <v>Lib Dem</v>
      </c>
      <c r="R32" s="46">
        <f t="shared" si="22"/>
        <v>0.16549295774647887</v>
      </c>
      <c r="S32" s="46">
        <f t="shared" si="17"/>
        <v>0.28521126760563381</v>
      </c>
      <c r="T32" s="46">
        <f t="shared" si="18"/>
        <v>0.36619718309859156</v>
      </c>
      <c r="U32" s="53"/>
      <c r="V32" s="46">
        <f t="shared" si="19"/>
        <v>0</v>
      </c>
      <c r="W32" s="46">
        <f t="shared" si="19"/>
        <v>0</v>
      </c>
      <c r="X32" s="46">
        <f t="shared" si="19"/>
        <v>0</v>
      </c>
      <c r="Y32" s="46">
        <f t="shared" si="19"/>
        <v>0</v>
      </c>
      <c r="Z32" s="46">
        <f t="shared" si="19"/>
        <v>0</v>
      </c>
      <c r="AA32" s="46">
        <f t="shared" si="19"/>
        <v>0</v>
      </c>
      <c r="AB32" s="46">
        <f t="shared" si="19"/>
        <v>0</v>
      </c>
      <c r="AC32" s="46">
        <f t="shared" si="19"/>
        <v>0</v>
      </c>
      <c r="AD32" s="47">
        <f t="shared" si="19"/>
        <v>0.18309859154929578</v>
      </c>
    </row>
    <row r="33" spans="2:30" ht="15.6" x14ac:dyDescent="0.3">
      <c r="B33" s="93" t="s">
        <v>52</v>
      </c>
      <c r="C33" s="54" t="s">
        <v>53</v>
      </c>
      <c r="D33" s="55" t="s">
        <v>54</v>
      </c>
      <c r="E33" s="55" t="s">
        <v>55</v>
      </c>
      <c r="F33" s="55" t="s">
        <v>56</v>
      </c>
      <c r="G33" s="55" t="s">
        <v>57</v>
      </c>
      <c r="H33" s="55" t="s">
        <v>58</v>
      </c>
      <c r="I33" s="55" t="s">
        <v>59</v>
      </c>
      <c r="J33" s="55" t="s">
        <v>60</v>
      </c>
      <c r="K33" s="55" t="s">
        <v>61</v>
      </c>
      <c r="L33" s="55" t="s">
        <v>62</v>
      </c>
      <c r="M33" s="55" t="s">
        <v>63</v>
      </c>
      <c r="N33" s="55" t="s">
        <v>64</v>
      </c>
      <c r="O33" s="55" t="s">
        <v>65</v>
      </c>
      <c r="P33" s="56" t="s">
        <v>66</v>
      </c>
      <c r="Q33" s="57" t="s">
        <v>53</v>
      </c>
      <c r="R33" s="55" t="s">
        <v>54</v>
      </c>
      <c r="S33" s="55" t="s">
        <v>55</v>
      </c>
      <c r="T33" s="55" t="s">
        <v>56</v>
      </c>
      <c r="U33" s="55" t="s">
        <v>57</v>
      </c>
      <c r="V33" s="55" t="s">
        <v>58</v>
      </c>
      <c r="W33" s="55" t="s">
        <v>59</v>
      </c>
      <c r="X33" s="55" t="s">
        <v>60</v>
      </c>
      <c r="Y33" s="55" t="s">
        <v>61</v>
      </c>
      <c r="Z33" s="55" t="s">
        <v>62</v>
      </c>
      <c r="AA33" s="55" t="s">
        <v>63</v>
      </c>
      <c r="AB33" s="55" t="s">
        <v>64</v>
      </c>
      <c r="AC33" s="55" t="s">
        <v>65</v>
      </c>
      <c r="AD33" s="56" t="s">
        <v>66</v>
      </c>
    </row>
    <row r="34" spans="2:30" ht="16.2" thickBot="1" x14ac:dyDescent="0.35">
      <c r="B34" s="94"/>
      <c r="C34" s="58" t="s">
        <v>31</v>
      </c>
      <c r="D34" s="59">
        <v>3996</v>
      </c>
      <c r="E34" s="59">
        <v>3211</v>
      </c>
      <c r="F34" s="59">
        <v>2175</v>
      </c>
      <c r="G34" s="59">
        <v>824</v>
      </c>
      <c r="H34" s="59">
        <v>692</v>
      </c>
      <c r="I34" s="59"/>
      <c r="J34" s="59"/>
      <c r="K34" s="59"/>
      <c r="L34" s="59"/>
      <c r="M34" s="59"/>
      <c r="N34" s="59"/>
      <c r="O34" s="59"/>
      <c r="P34" s="60"/>
      <c r="Q34" s="61" t="s">
        <v>67</v>
      </c>
      <c r="R34" s="62">
        <f>D34/$D34</f>
        <v>1</v>
      </c>
      <c r="S34" s="63">
        <f t="shared" ref="S34:AD34" si="23">E34/$D34</f>
        <v>0.80355355355355351</v>
      </c>
      <c r="T34" s="63">
        <f t="shared" si="23"/>
        <v>0.54429429429429432</v>
      </c>
      <c r="U34" s="63">
        <f t="shared" si="23"/>
        <v>0.20620620620620619</v>
      </c>
      <c r="V34" s="63">
        <f t="shared" si="23"/>
        <v>0.17317317317317318</v>
      </c>
      <c r="W34" s="63">
        <f t="shared" si="23"/>
        <v>0</v>
      </c>
      <c r="X34" s="63">
        <f t="shared" si="23"/>
        <v>0</v>
      </c>
      <c r="Y34" s="63">
        <f t="shared" si="23"/>
        <v>0</v>
      </c>
      <c r="Z34" s="63">
        <f t="shared" si="23"/>
        <v>0</v>
      </c>
      <c r="AA34" s="63">
        <f t="shared" si="23"/>
        <v>0</v>
      </c>
      <c r="AB34" s="63">
        <f t="shared" si="23"/>
        <v>0</v>
      </c>
      <c r="AC34" s="63">
        <f t="shared" si="23"/>
        <v>0</v>
      </c>
      <c r="AD34" s="64">
        <f t="shared" si="23"/>
        <v>0</v>
      </c>
    </row>
    <row r="35" spans="2:30" ht="14.4" thickBot="1" x14ac:dyDescent="0.3"/>
    <row r="36" spans="2:30" ht="18" thickBot="1" x14ac:dyDescent="0.35">
      <c r="B36" s="90" t="s">
        <v>115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2"/>
    </row>
    <row r="37" spans="2:30" ht="18" thickBot="1" x14ac:dyDescent="0.35">
      <c r="B37" s="98" t="s">
        <v>48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100"/>
      <c r="Q37" s="101" t="s">
        <v>49</v>
      </c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3"/>
    </row>
    <row r="38" spans="2:30" ht="15.6" x14ac:dyDescent="0.3">
      <c r="B38" s="33"/>
      <c r="C38" s="34" t="str">
        <f>B39</f>
        <v>Conservative</v>
      </c>
      <c r="D38" s="34" t="str">
        <f>B40</f>
        <v>SNP</v>
      </c>
      <c r="E38" s="34" t="str">
        <f>B41</f>
        <v>Independent</v>
      </c>
      <c r="F38" s="34" t="str">
        <f>B42</f>
        <v>Labour</v>
      </c>
      <c r="G38" s="34" t="str">
        <f>B43</f>
        <v>Lib Dem</v>
      </c>
      <c r="H38" s="34"/>
      <c r="I38" s="34"/>
      <c r="J38" s="34"/>
      <c r="K38" s="34"/>
      <c r="L38" s="34"/>
      <c r="M38" s="34"/>
      <c r="N38" s="34"/>
      <c r="O38" s="35" t="s">
        <v>50</v>
      </c>
      <c r="P38" s="36" t="s">
        <v>51</v>
      </c>
      <c r="Q38" s="37"/>
      <c r="R38" s="34" t="str">
        <f t="shared" ref="R38:AC38" si="24">C38</f>
        <v>Conservative</v>
      </c>
      <c r="S38" s="38" t="str">
        <f t="shared" si="24"/>
        <v>SNP</v>
      </c>
      <c r="T38" s="38" t="str">
        <f t="shared" si="24"/>
        <v>Independent</v>
      </c>
      <c r="U38" s="38" t="str">
        <f t="shared" si="24"/>
        <v>Labour</v>
      </c>
      <c r="V38" s="38" t="str">
        <f t="shared" si="24"/>
        <v>Lib Dem</v>
      </c>
      <c r="W38" s="38">
        <f t="shared" si="24"/>
        <v>0</v>
      </c>
      <c r="X38" s="38">
        <f t="shared" si="24"/>
        <v>0</v>
      </c>
      <c r="Y38" s="38">
        <f t="shared" si="24"/>
        <v>0</v>
      </c>
      <c r="Z38" s="38">
        <f t="shared" si="24"/>
        <v>0</v>
      </c>
      <c r="AA38" s="38">
        <f t="shared" si="24"/>
        <v>0</v>
      </c>
      <c r="AB38" s="38">
        <f t="shared" si="24"/>
        <v>0</v>
      </c>
      <c r="AC38" s="38">
        <f t="shared" si="24"/>
        <v>0</v>
      </c>
      <c r="AD38" s="39" t="s">
        <v>50</v>
      </c>
    </row>
    <row r="39" spans="2:30" ht="15.6" x14ac:dyDescent="0.3">
      <c r="B39" s="40" t="s">
        <v>19</v>
      </c>
      <c r="C39" s="41"/>
      <c r="D39" s="42">
        <v>52</v>
      </c>
      <c r="E39" s="42">
        <v>714</v>
      </c>
      <c r="F39" s="42">
        <v>224</v>
      </c>
      <c r="G39" s="42">
        <v>239</v>
      </c>
      <c r="H39" s="42"/>
      <c r="I39" s="42"/>
      <c r="J39" s="42"/>
      <c r="K39" s="42"/>
      <c r="L39" s="42"/>
      <c r="M39" s="42"/>
      <c r="N39" s="42"/>
      <c r="O39" s="43">
        <v>731</v>
      </c>
      <c r="P39" s="44">
        <f>SUM(C39:O39)</f>
        <v>1960</v>
      </c>
      <c r="Q39" s="40" t="str">
        <f>B39</f>
        <v>Conservative</v>
      </c>
      <c r="R39" s="45"/>
      <c r="S39" s="46">
        <f t="shared" ref="S39:S43" si="25">D39/SUM($C39:$O39)</f>
        <v>2.6530612244897958E-2</v>
      </c>
      <c r="T39" s="46">
        <f t="shared" ref="T39:T43" si="26">E39/SUM($C39:$O39)</f>
        <v>0.36428571428571427</v>
      </c>
      <c r="U39" s="46">
        <f t="shared" ref="U39:AD43" si="27">F39/SUM($C39:$O39)</f>
        <v>0.11428571428571428</v>
      </c>
      <c r="V39" s="46">
        <f t="shared" si="27"/>
        <v>0.12193877551020409</v>
      </c>
      <c r="W39" s="46">
        <f t="shared" si="27"/>
        <v>0</v>
      </c>
      <c r="X39" s="46">
        <f t="shared" si="27"/>
        <v>0</v>
      </c>
      <c r="Y39" s="46">
        <f t="shared" si="27"/>
        <v>0</v>
      </c>
      <c r="Z39" s="46">
        <f t="shared" si="27"/>
        <v>0</v>
      </c>
      <c r="AA39" s="46">
        <f t="shared" si="27"/>
        <v>0</v>
      </c>
      <c r="AB39" s="46">
        <f t="shared" si="27"/>
        <v>0</v>
      </c>
      <c r="AC39" s="46">
        <f t="shared" si="27"/>
        <v>0</v>
      </c>
      <c r="AD39" s="47">
        <f t="shared" si="27"/>
        <v>0.37295918367346936</v>
      </c>
    </row>
    <row r="40" spans="2:30" ht="15.6" x14ac:dyDescent="0.3">
      <c r="B40" s="48" t="s">
        <v>17</v>
      </c>
      <c r="C40" s="49">
        <v>69</v>
      </c>
      <c r="D40" s="50"/>
      <c r="E40" s="49">
        <v>402</v>
      </c>
      <c r="F40" s="49">
        <v>337</v>
      </c>
      <c r="G40" s="49">
        <v>235</v>
      </c>
      <c r="H40" s="49"/>
      <c r="I40" s="49"/>
      <c r="J40" s="49"/>
      <c r="K40" s="49"/>
      <c r="L40" s="49"/>
      <c r="M40" s="49"/>
      <c r="N40" s="49"/>
      <c r="O40" s="51">
        <v>412</v>
      </c>
      <c r="P40" s="52">
        <f t="shared" ref="P40:P43" si="28">SUM(C40:O40)</f>
        <v>1455</v>
      </c>
      <c r="Q40" s="48" t="str">
        <f t="shared" ref="Q40:Q43" si="29">B40</f>
        <v>SNP</v>
      </c>
      <c r="R40" s="46">
        <f t="shared" ref="R40:R43" si="30">C40/SUM($C40:$O40)</f>
        <v>4.7422680412371132E-2</v>
      </c>
      <c r="S40" s="53"/>
      <c r="T40" s="46">
        <f t="shared" si="26"/>
        <v>0.27628865979381445</v>
      </c>
      <c r="U40" s="46">
        <f t="shared" si="27"/>
        <v>0.2316151202749141</v>
      </c>
      <c r="V40" s="46">
        <f t="shared" si="27"/>
        <v>0.16151202749140894</v>
      </c>
      <c r="W40" s="46">
        <f t="shared" si="27"/>
        <v>0</v>
      </c>
      <c r="X40" s="46">
        <f t="shared" si="27"/>
        <v>0</v>
      </c>
      <c r="Y40" s="46">
        <f t="shared" si="27"/>
        <v>0</v>
      </c>
      <c r="Z40" s="46">
        <f t="shared" si="27"/>
        <v>0</v>
      </c>
      <c r="AA40" s="46">
        <f t="shared" si="27"/>
        <v>0</v>
      </c>
      <c r="AB40" s="46">
        <f t="shared" si="27"/>
        <v>0</v>
      </c>
      <c r="AC40" s="46">
        <f t="shared" si="27"/>
        <v>0</v>
      </c>
      <c r="AD40" s="47">
        <f t="shared" si="27"/>
        <v>0.2831615120274914</v>
      </c>
    </row>
    <row r="41" spans="2:30" ht="15.6" x14ac:dyDescent="0.3">
      <c r="B41" s="48" t="s">
        <v>43</v>
      </c>
      <c r="C41" s="49">
        <v>375</v>
      </c>
      <c r="D41" s="49">
        <v>141</v>
      </c>
      <c r="E41" s="50"/>
      <c r="F41" s="49">
        <v>151</v>
      </c>
      <c r="G41" s="49">
        <v>105</v>
      </c>
      <c r="H41" s="49"/>
      <c r="I41" s="49"/>
      <c r="J41" s="49"/>
      <c r="K41" s="49"/>
      <c r="L41" s="49"/>
      <c r="M41" s="49"/>
      <c r="N41" s="49"/>
      <c r="O41" s="51">
        <v>142</v>
      </c>
      <c r="P41" s="52">
        <f t="shared" si="28"/>
        <v>914</v>
      </c>
      <c r="Q41" s="48" t="str">
        <f t="shared" si="29"/>
        <v>Independent</v>
      </c>
      <c r="R41" s="46">
        <f t="shared" si="30"/>
        <v>0.4102844638949672</v>
      </c>
      <c r="S41" s="46">
        <f t="shared" si="25"/>
        <v>0.15426695842450766</v>
      </c>
      <c r="T41" s="53"/>
      <c r="U41" s="46">
        <f t="shared" si="27"/>
        <v>0.16520787746170679</v>
      </c>
      <c r="V41" s="46">
        <f t="shared" si="27"/>
        <v>0.11487964989059081</v>
      </c>
      <c r="W41" s="46">
        <f t="shared" si="27"/>
        <v>0</v>
      </c>
      <c r="X41" s="46">
        <f t="shared" si="27"/>
        <v>0</v>
      </c>
      <c r="Y41" s="46">
        <f t="shared" si="27"/>
        <v>0</v>
      </c>
      <c r="Z41" s="46">
        <f t="shared" si="27"/>
        <v>0</v>
      </c>
      <c r="AA41" s="46">
        <f t="shared" si="27"/>
        <v>0</v>
      </c>
      <c r="AB41" s="46">
        <f t="shared" si="27"/>
        <v>0</v>
      </c>
      <c r="AC41" s="46">
        <f t="shared" si="27"/>
        <v>0</v>
      </c>
      <c r="AD41" s="47">
        <f t="shared" si="27"/>
        <v>0.15536105032822758</v>
      </c>
    </row>
    <row r="42" spans="2:30" ht="15.6" x14ac:dyDescent="0.3">
      <c r="B42" s="48" t="s">
        <v>18</v>
      </c>
      <c r="C42" s="49">
        <v>56</v>
      </c>
      <c r="D42" s="49">
        <v>72</v>
      </c>
      <c r="E42" s="49">
        <v>92</v>
      </c>
      <c r="F42" s="50"/>
      <c r="G42" s="49">
        <v>97</v>
      </c>
      <c r="H42" s="49"/>
      <c r="I42" s="49"/>
      <c r="J42" s="49"/>
      <c r="K42" s="49"/>
      <c r="L42" s="49"/>
      <c r="M42" s="49"/>
      <c r="N42" s="49"/>
      <c r="O42" s="51">
        <v>62</v>
      </c>
      <c r="P42" s="52">
        <f t="shared" si="28"/>
        <v>379</v>
      </c>
      <c r="Q42" s="48" t="str">
        <f t="shared" si="29"/>
        <v>Labour</v>
      </c>
      <c r="R42" s="46">
        <f t="shared" si="30"/>
        <v>0.14775725593667546</v>
      </c>
      <c r="S42" s="46">
        <f t="shared" si="25"/>
        <v>0.18997361477572558</v>
      </c>
      <c r="T42" s="46">
        <f t="shared" si="26"/>
        <v>0.24274406332453827</v>
      </c>
      <c r="U42" s="53"/>
      <c r="V42" s="46">
        <f t="shared" si="27"/>
        <v>0.25593667546174143</v>
      </c>
      <c r="W42" s="46">
        <f t="shared" si="27"/>
        <v>0</v>
      </c>
      <c r="X42" s="46">
        <f t="shared" si="27"/>
        <v>0</v>
      </c>
      <c r="Y42" s="46">
        <f t="shared" si="27"/>
        <v>0</v>
      </c>
      <c r="Z42" s="46">
        <f t="shared" si="27"/>
        <v>0</v>
      </c>
      <c r="AA42" s="46">
        <f t="shared" si="27"/>
        <v>0</v>
      </c>
      <c r="AB42" s="46">
        <f t="shared" si="27"/>
        <v>0</v>
      </c>
      <c r="AC42" s="46">
        <f t="shared" si="27"/>
        <v>0</v>
      </c>
      <c r="AD42" s="47">
        <f t="shared" si="27"/>
        <v>0.16358839050131926</v>
      </c>
    </row>
    <row r="43" spans="2:30" ht="16.2" thickBot="1" x14ac:dyDescent="0.35">
      <c r="B43" s="48" t="s">
        <v>20</v>
      </c>
      <c r="C43" s="49">
        <v>36</v>
      </c>
      <c r="D43" s="49">
        <v>26</v>
      </c>
      <c r="E43" s="49">
        <v>66</v>
      </c>
      <c r="F43" s="49">
        <v>80</v>
      </c>
      <c r="G43" s="50"/>
      <c r="H43" s="49"/>
      <c r="I43" s="49"/>
      <c r="J43" s="49"/>
      <c r="K43" s="49"/>
      <c r="L43" s="49"/>
      <c r="M43" s="49"/>
      <c r="N43" s="49"/>
      <c r="O43" s="51">
        <v>20</v>
      </c>
      <c r="P43" s="52">
        <f t="shared" si="28"/>
        <v>228</v>
      </c>
      <c r="Q43" s="48" t="str">
        <f t="shared" si="29"/>
        <v>Lib Dem</v>
      </c>
      <c r="R43" s="46">
        <f t="shared" si="30"/>
        <v>0.15789473684210525</v>
      </c>
      <c r="S43" s="46">
        <f t="shared" si="25"/>
        <v>0.11403508771929824</v>
      </c>
      <c r="T43" s="46">
        <f t="shared" si="26"/>
        <v>0.28947368421052633</v>
      </c>
      <c r="U43" s="46">
        <f t="shared" si="27"/>
        <v>0.35087719298245612</v>
      </c>
      <c r="V43" s="53">
        <f t="shared" si="27"/>
        <v>0</v>
      </c>
      <c r="W43" s="46">
        <f t="shared" si="27"/>
        <v>0</v>
      </c>
      <c r="X43" s="46">
        <f t="shared" si="27"/>
        <v>0</v>
      </c>
      <c r="Y43" s="46">
        <f t="shared" si="27"/>
        <v>0</v>
      </c>
      <c r="Z43" s="46">
        <f t="shared" si="27"/>
        <v>0</v>
      </c>
      <c r="AA43" s="46">
        <f t="shared" si="27"/>
        <v>0</v>
      </c>
      <c r="AB43" s="46">
        <f t="shared" si="27"/>
        <v>0</v>
      </c>
      <c r="AC43" s="46">
        <f t="shared" si="27"/>
        <v>0</v>
      </c>
      <c r="AD43" s="47">
        <f t="shared" si="27"/>
        <v>8.771929824561403E-2</v>
      </c>
    </row>
    <row r="44" spans="2:30" ht="15.6" x14ac:dyDescent="0.3">
      <c r="B44" s="93" t="s">
        <v>52</v>
      </c>
      <c r="C44" s="54" t="s">
        <v>53</v>
      </c>
      <c r="D44" s="55" t="s">
        <v>54</v>
      </c>
      <c r="E44" s="55" t="s">
        <v>55</v>
      </c>
      <c r="F44" s="55" t="s">
        <v>56</v>
      </c>
      <c r="G44" s="55" t="s">
        <v>57</v>
      </c>
      <c r="H44" s="55" t="s">
        <v>58</v>
      </c>
      <c r="I44" s="55" t="s">
        <v>59</v>
      </c>
      <c r="J44" s="55" t="s">
        <v>60</v>
      </c>
      <c r="K44" s="55" t="s">
        <v>61</v>
      </c>
      <c r="L44" s="55" t="s">
        <v>62</v>
      </c>
      <c r="M44" s="55" t="s">
        <v>63</v>
      </c>
      <c r="N44" s="55" t="s">
        <v>64</v>
      </c>
      <c r="O44" s="55" t="s">
        <v>65</v>
      </c>
      <c r="P44" s="56" t="s">
        <v>66</v>
      </c>
      <c r="Q44" s="57" t="s">
        <v>53</v>
      </c>
      <c r="R44" s="55" t="s">
        <v>54</v>
      </c>
      <c r="S44" s="55" t="s">
        <v>55</v>
      </c>
      <c r="T44" s="55" t="s">
        <v>56</v>
      </c>
      <c r="U44" s="55" t="s">
        <v>57</v>
      </c>
      <c r="V44" s="55" t="s">
        <v>58</v>
      </c>
      <c r="W44" s="55" t="s">
        <v>59</v>
      </c>
      <c r="X44" s="55" t="s">
        <v>60</v>
      </c>
      <c r="Y44" s="55" t="s">
        <v>61</v>
      </c>
      <c r="Z44" s="55" t="s">
        <v>62</v>
      </c>
      <c r="AA44" s="55" t="s">
        <v>63</v>
      </c>
      <c r="AB44" s="55" t="s">
        <v>64</v>
      </c>
      <c r="AC44" s="55" t="s">
        <v>65</v>
      </c>
      <c r="AD44" s="56" t="s">
        <v>66</v>
      </c>
    </row>
    <row r="45" spans="2:30" ht="16.2" thickBot="1" x14ac:dyDescent="0.35">
      <c r="B45" s="94"/>
      <c r="C45" s="58" t="s">
        <v>31</v>
      </c>
      <c r="D45" s="59">
        <v>4936</v>
      </c>
      <c r="E45" s="59">
        <v>4119</v>
      </c>
      <c r="F45" s="59">
        <v>2866</v>
      </c>
      <c r="G45" s="59">
        <v>1414</v>
      </c>
      <c r="H45" s="59">
        <v>825</v>
      </c>
      <c r="I45" s="59">
        <v>647</v>
      </c>
      <c r="J45" s="59"/>
      <c r="K45" s="59"/>
      <c r="L45" s="59"/>
      <c r="M45" s="59"/>
      <c r="N45" s="59"/>
      <c r="O45" s="59"/>
      <c r="P45" s="60"/>
      <c r="Q45" s="61" t="s">
        <v>67</v>
      </c>
      <c r="R45" s="62">
        <f>D45/$D45</f>
        <v>1</v>
      </c>
      <c r="S45" s="63">
        <f t="shared" ref="S45:AD45" si="31">E45/$D45</f>
        <v>0.83448136142625606</v>
      </c>
      <c r="T45" s="63">
        <f t="shared" si="31"/>
        <v>0.58063209076175037</v>
      </c>
      <c r="U45" s="63">
        <f t="shared" si="31"/>
        <v>0.28646677471636955</v>
      </c>
      <c r="V45" s="63">
        <f t="shared" si="31"/>
        <v>0.16713938411669368</v>
      </c>
      <c r="W45" s="63">
        <f t="shared" si="31"/>
        <v>0.1310777957860616</v>
      </c>
      <c r="X45" s="63">
        <f t="shared" si="31"/>
        <v>0</v>
      </c>
      <c r="Y45" s="63">
        <f t="shared" si="31"/>
        <v>0</v>
      </c>
      <c r="Z45" s="63">
        <f t="shared" si="31"/>
        <v>0</v>
      </c>
      <c r="AA45" s="63">
        <f t="shared" si="31"/>
        <v>0</v>
      </c>
      <c r="AB45" s="63">
        <f t="shared" si="31"/>
        <v>0</v>
      </c>
      <c r="AC45" s="63">
        <f t="shared" si="31"/>
        <v>0</v>
      </c>
      <c r="AD45" s="64">
        <f t="shared" si="31"/>
        <v>0</v>
      </c>
    </row>
    <row r="46" spans="2:30" ht="14.4" thickBot="1" x14ac:dyDescent="0.3"/>
    <row r="47" spans="2:30" ht="18" thickBot="1" x14ac:dyDescent="0.35">
      <c r="B47" s="90" t="s">
        <v>129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2"/>
    </row>
    <row r="48" spans="2:30" ht="18" thickBot="1" x14ac:dyDescent="0.35">
      <c r="B48" s="98" t="s">
        <v>48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100"/>
      <c r="Q48" s="101" t="s">
        <v>49</v>
      </c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3"/>
    </row>
    <row r="49" spans="2:30" ht="15.6" x14ac:dyDescent="0.3">
      <c r="B49" s="33"/>
      <c r="C49" s="34" t="str">
        <f>B50</f>
        <v>SNP</v>
      </c>
      <c r="D49" s="34" t="str">
        <f>B51</f>
        <v>Labour</v>
      </c>
      <c r="E49" s="34" t="str">
        <f>B52</f>
        <v>Conservative</v>
      </c>
      <c r="F49" s="34" t="str">
        <f>B53</f>
        <v>Independent</v>
      </c>
      <c r="G49" s="34" t="str">
        <f>B54</f>
        <v>Green</v>
      </c>
      <c r="H49" s="34" t="str">
        <f>B55</f>
        <v>Lib Dem</v>
      </c>
      <c r="I49" s="34"/>
      <c r="J49" s="34"/>
      <c r="K49" s="34"/>
      <c r="L49" s="34"/>
      <c r="M49" s="34"/>
      <c r="N49" s="34"/>
      <c r="O49" s="35" t="s">
        <v>50</v>
      </c>
      <c r="P49" s="36" t="s">
        <v>51</v>
      </c>
      <c r="Q49" s="37"/>
      <c r="R49" s="34" t="str">
        <f t="shared" ref="R49:AC49" si="32">C49</f>
        <v>SNP</v>
      </c>
      <c r="S49" s="38" t="str">
        <f t="shared" si="32"/>
        <v>Labour</v>
      </c>
      <c r="T49" s="38" t="str">
        <f t="shared" si="32"/>
        <v>Conservative</v>
      </c>
      <c r="U49" s="38" t="str">
        <f t="shared" si="32"/>
        <v>Independent</v>
      </c>
      <c r="V49" s="38" t="str">
        <f t="shared" si="32"/>
        <v>Green</v>
      </c>
      <c r="W49" s="38" t="str">
        <f t="shared" si="32"/>
        <v>Lib Dem</v>
      </c>
      <c r="X49" s="38">
        <f t="shared" si="32"/>
        <v>0</v>
      </c>
      <c r="Y49" s="38">
        <f t="shared" si="32"/>
        <v>0</v>
      </c>
      <c r="Z49" s="38">
        <f t="shared" si="32"/>
        <v>0</v>
      </c>
      <c r="AA49" s="38">
        <f t="shared" si="32"/>
        <v>0</v>
      </c>
      <c r="AB49" s="38">
        <f t="shared" si="32"/>
        <v>0</v>
      </c>
      <c r="AC49" s="38">
        <f t="shared" si="32"/>
        <v>0</v>
      </c>
      <c r="AD49" s="39" t="s">
        <v>50</v>
      </c>
    </row>
    <row r="50" spans="2:30" ht="15.6" x14ac:dyDescent="0.3">
      <c r="B50" s="40" t="s">
        <v>17</v>
      </c>
      <c r="C50" s="41"/>
      <c r="D50" s="42">
        <v>287</v>
      </c>
      <c r="E50" s="42">
        <v>37</v>
      </c>
      <c r="F50" s="42">
        <v>96</v>
      </c>
      <c r="G50" s="42">
        <v>431</v>
      </c>
      <c r="H50" s="42">
        <v>81</v>
      </c>
      <c r="I50" s="42"/>
      <c r="J50" s="42"/>
      <c r="K50" s="42"/>
      <c r="L50" s="42"/>
      <c r="M50" s="42"/>
      <c r="N50" s="42"/>
      <c r="O50" s="43">
        <v>267</v>
      </c>
      <c r="P50" s="44">
        <f>SUM(C50:O50)</f>
        <v>1199</v>
      </c>
      <c r="Q50" s="40" t="str">
        <f>B50</f>
        <v>SNP</v>
      </c>
      <c r="R50" s="45"/>
      <c r="S50" s="46">
        <f t="shared" ref="S50:S55" si="33">D50/SUM($C50:$O50)</f>
        <v>0.23936613844870724</v>
      </c>
      <c r="T50" s="46">
        <f t="shared" ref="T50:T55" si="34">E50/SUM($C50:$O50)</f>
        <v>3.0859049207673062E-2</v>
      </c>
      <c r="U50" s="46">
        <f t="shared" ref="U50:AD55" si="35">F50/SUM($C50:$O50)</f>
        <v>8.0066722268557128E-2</v>
      </c>
      <c r="V50" s="46">
        <f t="shared" si="35"/>
        <v>0.35946622185154298</v>
      </c>
      <c r="W50" s="46">
        <f t="shared" si="35"/>
        <v>6.7556296914095079E-2</v>
      </c>
      <c r="X50" s="46">
        <f t="shared" si="35"/>
        <v>0</v>
      </c>
      <c r="Y50" s="46">
        <f t="shared" si="35"/>
        <v>0</v>
      </c>
      <c r="Z50" s="46">
        <f t="shared" si="35"/>
        <v>0</v>
      </c>
      <c r="AA50" s="46">
        <f t="shared" si="35"/>
        <v>0</v>
      </c>
      <c r="AB50" s="46">
        <f t="shared" si="35"/>
        <v>0</v>
      </c>
      <c r="AC50" s="46">
        <f t="shared" si="35"/>
        <v>0</v>
      </c>
      <c r="AD50" s="47">
        <f t="shared" si="35"/>
        <v>0.22268557130942451</v>
      </c>
    </row>
    <row r="51" spans="2:30" ht="15.6" x14ac:dyDescent="0.3">
      <c r="B51" s="48" t="s">
        <v>18</v>
      </c>
      <c r="C51" s="49">
        <v>154</v>
      </c>
      <c r="D51" s="50"/>
      <c r="E51" s="49">
        <v>211</v>
      </c>
      <c r="F51" s="49">
        <v>161</v>
      </c>
      <c r="G51" s="49">
        <v>92</v>
      </c>
      <c r="H51" s="49">
        <v>172</v>
      </c>
      <c r="I51" s="49"/>
      <c r="J51" s="49"/>
      <c r="K51" s="49"/>
      <c r="L51" s="49"/>
      <c r="M51" s="49"/>
      <c r="N51" s="49"/>
      <c r="O51" s="51">
        <v>258</v>
      </c>
      <c r="P51" s="52">
        <f t="shared" ref="P51:P55" si="36">SUM(C51:O51)</f>
        <v>1048</v>
      </c>
      <c r="Q51" s="48" t="str">
        <f t="shared" ref="Q51:Q55" si="37">B51</f>
        <v>Labour</v>
      </c>
      <c r="R51" s="46">
        <f t="shared" ref="R51:R55" si="38">C51/SUM($C51:$O51)</f>
        <v>0.14694656488549618</v>
      </c>
      <c r="S51" s="53"/>
      <c r="T51" s="46">
        <f t="shared" si="34"/>
        <v>0.20133587786259541</v>
      </c>
      <c r="U51" s="46">
        <f t="shared" si="35"/>
        <v>0.15362595419847327</v>
      </c>
      <c r="V51" s="46">
        <f t="shared" si="35"/>
        <v>8.7786259541984726E-2</v>
      </c>
      <c r="W51" s="46">
        <f t="shared" si="35"/>
        <v>0.16412213740458015</v>
      </c>
      <c r="X51" s="46">
        <f t="shared" si="35"/>
        <v>0</v>
      </c>
      <c r="Y51" s="46">
        <f t="shared" si="35"/>
        <v>0</v>
      </c>
      <c r="Z51" s="46">
        <f t="shared" si="35"/>
        <v>0</v>
      </c>
      <c r="AA51" s="46">
        <f t="shared" si="35"/>
        <v>0</v>
      </c>
      <c r="AB51" s="46">
        <f t="shared" si="35"/>
        <v>0</v>
      </c>
      <c r="AC51" s="46">
        <f t="shared" si="35"/>
        <v>0</v>
      </c>
      <c r="AD51" s="47">
        <f t="shared" si="35"/>
        <v>0.24618320610687022</v>
      </c>
    </row>
    <row r="52" spans="2:30" ht="15.6" x14ac:dyDescent="0.3">
      <c r="B52" s="48" t="s">
        <v>19</v>
      </c>
      <c r="C52" s="49">
        <v>16</v>
      </c>
      <c r="D52" s="49">
        <v>265</v>
      </c>
      <c r="E52" s="50"/>
      <c r="F52" s="49">
        <v>170</v>
      </c>
      <c r="G52" s="49">
        <v>44</v>
      </c>
      <c r="H52" s="49">
        <v>168</v>
      </c>
      <c r="I52" s="49"/>
      <c r="J52" s="49"/>
      <c r="K52" s="49"/>
      <c r="L52" s="49"/>
      <c r="M52" s="49"/>
      <c r="N52" s="49"/>
      <c r="O52" s="51">
        <v>289</v>
      </c>
      <c r="P52" s="52">
        <f t="shared" si="36"/>
        <v>952</v>
      </c>
      <c r="Q52" s="48" t="str">
        <f t="shared" si="37"/>
        <v>Conservative</v>
      </c>
      <c r="R52" s="46">
        <f t="shared" si="38"/>
        <v>1.680672268907563E-2</v>
      </c>
      <c r="S52" s="46">
        <f t="shared" si="33"/>
        <v>0.27836134453781514</v>
      </c>
      <c r="T52" s="53"/>
      <c r="U52" s="46">
        <f t="shared" si="35"/>
        <v>0.17857142857142858</v>
      </c>
      <c r="V52" s="46">
        <f t="shared" si="35"/>
        <v>4.6218487394957986E-2</v>
      </c>
      <c r="W52" s="46">
        <f t="shared" si="35"/>
        <v>0.17647058823529413</v>
      </c>
      <c r="X52" s="46">
        <f t="shared" si="35"/>
        <v>0</v>
      </c>
      <c r="Y52" s="46">
        <f t="shared" si="35"/>
        <v>0</v>
      </c>
      <c r="Z52" s="46">
        <f t="shared" si="35"/>
        <v>0</v>
      </c>
      <c r="AA52" s="46">
        <f t="shared" si="35"/>
        <v>0</v>
      </c>
      <c r="AB52" s="46">
        <f t="shared" si="35"/>
        <v>0</v>
      </c>
      <c r="AC52" s="46">
        <f t="shared" si="35"/>
        <v>0</v>
      </c>
      <c r="AD52" s="47">
        <f t="shared" si="35"/>
        <v>0.30357142857142855</v>
      </c>
    </row>
    <row r="53" spans="2:30" ht="15.6" x14ac:dyDescent="0.3">
      <c r="B53" s="48" t="s">
        <v>43</v>
      </c>
      <c r="C53" s="49">
        <v>19</v>
      </c>
      <c r="D53" s="49">
        <v>56</v>
      </c>
      <c r="E53" s="49">
        <v>33</v>
      </c>
      <c r="F53" s="50"/>
      <c r="G53" s="49">
        <v>15</v>
      </c>
      <c r="H53" s="49">
        <v>29</v>
      </c>
      <c r="I53" s="49"/>
      <c r="J53" s="49"/>
      <c r="K53" s="49"/>
      <c r="L53" s="49"/>
      <c r="M53" s="49"/>
      <c r="N53" s="49"/>
      <c r="O53" s="51">
        <v>18</v>
      </c>
      <c r="P53" s="52">
        <f t="shared" si="36"/>
        <v>170</v>
      </c>
      <c r="Q53" s="48" t="str">
        <f t="shared" si="37"/>
        <v>Independent</v>
      </c>
      <c r="R53" s="46">
        <f t="shared" si="38"/>
        <v>0.11176470588235295</v>
      </c>
      <c r="S53" s="46">
        <f t="shared" si="33"/>
        <v>0.32941176470588235</v>
      </c>
      <c r="T53" s="46">
        <f t="shared" si="34"/>
        <v>0.19411764705882353</v>
      </c>
      <c r="U53" s="53"/>
      <c r="V53" s="46">
        <f t="shared" si="35"/>
        <v>8.8235294117647065E-2</v>
      </c>
      <c r="W53" s="46">
        <f t="shared" si="35"/>
        <v>0.17058823529411765</v>
      </c>
      <c r="X53" s="46">
        <f t="shared" si="35"/>
        <v>0</v>
      </c>
      <c r="Y53" s="46">
        <f t="shared" si="35"/>
        <v>0</v>
      </c>
      <c r="Z53" s="46">
        <f t="shared" si="35"/>
        <v>0</v>
      </c>
      <c r="AA53" s="46">
        <f t="shared" si="35"/>
        <v>0</v>
      </c>
      <c r="AB53" s="46">
        <f t="shared" si="35"/>
        <v>0</v>
      </c>
      <c r="AC53" s="46">
        <f t="shared" si="35"/>
        <v>0</v>
      </c>
      <c r="AD53" s="47">
        <f t="shared" si="35"/>
        <v>0.10588235294117647</v>
      </c>
    </row>
    <row r="54" spans="2:30" ht="15.6" x14ac:dyDescent="0.3">
      <c r="B54" s="48" t="s">
        <v>21</v>
      </c>
      <c r="C54" s="49">
        <v>74</v>
      </c>
      <c r="D54" s="49">
        <v>32</v>
      </c>
      <c r="E54" s="49">
        <v>7</v>
      </c>
      <c r="F54" s="49">
        <v>15</v>
      </c>
      <c r="G54" s="50"/>
      <c r="H54" s="49">
        <v>20</v>
      </c>
      <c r="I54" s="49"/>
      <c r="J54" s="49"/>
      <c r="K54" s="49"/>
      <c r="L54" s="49"/>
      <c r="M54" s="49"/>
      <c r="N54" s="49"/>
      <c r="O54" s="51">
        <v>17</v>
      </c>
      <c r="P54" s="52">
        <f t="shared" si="36"/>
        <v>165</v>
      </c>
      <c r="Q54" s="48" t="str">
        <f t="shared" si="37"/>
        <v>Green</v>
      </c>
      <c r="R54" s="46">
        <f t="shared" si="38"/>
        <v>0.44848484848484849</v>
      </c>
      <c r="S54" s="46">
        <f t="shared" si="33"/>
        <v>0.19393939393939394</v>
      </c>
      <c r="T54" s="46">
        <f t="shared" si="34"/>
        <v>4.2424242424242427E-2</v>
      </c>
      <c r="U54" s="46">
        <f t="shared" si="35"/>
        <v>9.0909090909090912E-2</v>
      </c>
      <c r="V54" s="53">
        <f t="shared" si="35"/>
        <v>0</v>
      </c>
      <c r="W54" s="46">
        <f t="shared" si="35"/>
        <v>0.12121212121212122</v>
      </c>
      <c r="X54" s="46">
        <f t="shared" si="35"/>
        <v>0</v>
      </c>
      <c r="Y54" s="46">
        <f t="shared" si="35"/>
        <v>0</v>
      </c>
      <c r="Z54" s="46">
        <f t="shared" si="35"/>
        <v>0</v>
      </c>
      <c r="AA54" s="46">
        <f t="shared" si="35"/>
        <v>0</v>
      </c>
      <c r="AB54" s="46">
        <f t="shared" si="35"/>
        <v>0</v>
      </c>
      <c r="AC54" s="46">
        <f t="shared" si="35"/>
        <v>0</v>
      </c>
      <c r="AD54" s="47">
        <f t="shared" si="35"/>
        <v>0.10303030303030303</v>
      </c>
    </row>
    <row r="55" spans="2:30" ht="16.2" thickBot="1" x14ac:dyDescent="0.35">
      <c r="B55" s="48" t="s">
        <v>20</v>
      </c>
      <c r="C55" s="49">
        <v>18</v>
      </c>
      <c r="D55" s="49">
        <v>38</v>
      </c>
      <c r="E55" s="49">
        <v>38</v>
      </c>
      <c r="F55" s="49">
        <v>11</v>
      </c>
      <c r="G55" s="49">
        <v>19</v>
      </c>
      <c r="H55" s="50"/>
      <c r="I55" s="49"/>
      <c r="J55" s="49"/>
      <c r="K55" s="49"/>
      <c r="L55" s="49"/>
      <c r="M55" s="49"/>
      <c r="N55" s="49"/>
      <c r="O55" s="51">
        <v>20</v>
      </c>
      <c r="P55" s="52">
        <f t="shared" si="36"/>
        <v>144</v>
      </c>
      <c r="Q55" s="48" t="str">
        <f t="shared" si="37"/>
        <v>Lib Dem</v>
      </c>
      <c r="R55" s="46">
        <f t="shared" si="38"/>
        <v>0.125</v>
      </c>
      <c r="S55" s="46">
        <f t="shared" si="33"/>
        <v>0.2638888888888889</v>
      </c>
      <c r="T55" s="46">
        <f t="shared" si="34"/>
        <v>0.2638888888888889</v>
      </c>
      <c r="U55" s="46">
        <f t="shared" si="35"/>
        <v>7.6388888888888895E-2</v>
      </c>
      <c r="V55" s="46">
        <f t="shared" si="35"/>
        <v>0.13194444444444445</v>
      </c>
      <c r="W55" s="53">
        <f t="shared" si="35"/>
        <v>0</v>
      </c>
      <c r="X55" s="46">
        <f t="shared" si="35"/>
        <v>0</v>
      </c>
      <c r="Y55" s="46">
        <f t="shared" si="35"/>
        <v>0</v>
      </c>
      <c r="Z55" s="46">
        <f t="shared" si="35"/>
        <v>0</v>
      </c>
      <c r="AA55" s="46">
        <f t="shared" si="35"/>
        <v>0</v>
      </c>
      <c r="AB55" s="46">
        <f t="shared" si="35"/>
        <v>0</v>
      </c>
      <c r="AC55" s="46">
        <f t="shared" si="35"/>
        <v>0</v>
      </c>
      <c r="AD55" s="47">
        <f t="shared" si="35"/>
        <v>0.1388888888888889</v>
      </c>
    </row>
    <row r="56" spans="2:30" ht="15.6" x14ac:dyDescent="0.3">
      <c r="B56" s="93" t="s">
        <v>52</v>
      </c>
      <c r="C56" s="54" t="s">
        <v>53</v>
      </c>
      <c r="D56" s="55" t="s">
        <v>54</v>
      </c>
      <c r="E56" s="55" t="s">
        <v>55</v>
      </c>
      <c r="F56" s="55" t="s">
        <v>56</v>
      </c>
      <c r="G56" s="55" t="s">
        <v>57</v>
      </c>
      <c r="H56" s="55" t="s">
        <v>58</v>
      </c>
      <c r="I56" s="55" t="s">
        <v>59</v>
      </c>
      <c r="J56" s="55" t="s">
        <v>60</v>
      </c>
      <c r="K56" s="55" t="s">
        <v>61</v>
      </c>
      <c r="L56" s="55" t="s">
        <v>62</v>
      </c>
      <c r="M56" s="55" t="s">
        <v>63</v>
      </c>
      <c r="N56" s="55" t="s">
        <v>64</v>
      </c>
      <c r="O56" s="55" t="s">
        <v>65</v>
      </c>
      <c r="P56" s="56" t="s">
        <v>66</v>
      </c>
      <c r="Q56" s="57" t="s">
        <v>53</v>
      </c>
      <c r="R56" s="55" t="s">
        <v>54</v>
      </c>
      <c r="S56" s="55" t="s">
        <v>55</v>
      </c>
      <c r="T56" s="55" t="s">
        <v>56</v>
      </c>
      <c r="U56" s="55" t="s">
        <v>57</v>
      </c>
      <c r="V56" s="55" t="s">
        <v>58</v>
      </c>
      <c r="W56" s="55" t="s">
        <v>59</v>
      </c>
      <c r="X56" s="55" t="s">
        <v>60</v>
      </c>
      <c r="Y56" s="55" t="s">
        <v>61</v>
      </c>
      <c r="Z56" s="55" t="s">
        <v>62</v>
      </c>
      <c r="AA56" s="55" t="s">
        <v>63</v>
      </c>
      <c r="AB56" s="55" t="s">
        <v>64</v>
      </c>
      <c r="AC56" s="55" t="s">
        <v>65</v>
      </c>
      <c r="AD56" s="56" t="s">
        <v>66</v>
      </c>
    </row>
    <row r="57" spans="2:30" ht="16.2" thickBot="1" x14ac:dyDescent="0.35">
      <c r="B57" s="94"/>
      <c r="C57" s="58" t="s">
        <v>31</v>
      </c>
      <c r="D57" s="59">
        <v>3678</v>
      </c>
      <c r="E57" s="59">
        <v>2809</v>
      </c>
      <c r="F57" s="59">
        <v>2099</v>
      </c>
      <c r="G57" s="59">
        <v>1012</v>
      </c>
      <c r="H57" s="59">
        <v>803</v>
      </c>
      <c r="I57" s="59">
        <v>715</v>
      </c>
      <c r="J57" s="59"/>
      <c r="K57" s="59"/>
      <c r="L57" s="59"/>
      <c r="M57" s="59"/>
      <c r="N57" s="59"/>
      <c r="O57" s="59"/>
      <c r="P57" s="60"/>
      <c r="Q57" s="61" t="s">
        <v>67</v>
      </c>
      <c r="R57" s="62">
        <f>D57/$D57</f>
        <v>1</v>
      </c>
      <c r="S57" s="63">
        <f t="shared" ref="S57:AD57" si="39">E57/$D57</f>
        <v>0.7637302882001088</v>
      </c>
      <c r="T57" s="63">
        <f t="shared" si="39"/>
        <v>0.57069059271343126</v>
      </c>
      <c r="U57" s="63">
        <f t="shared" si="39"/>
        <v>0.27514953779227841</v>
      </c>
      <c r="V57" s="63">
        <f t="shared" si="39"/>
        <v>0.21832517672648177</v>
      </c>
      <c r="W57" s="63">
        <f t="shared" si="39"/>
        <v>0.19439912996193584</v>
      </c>
      <c r="X57" s="63">
        <f t="shared" si="39"/>
        <v>0</v>
      </c>
      <c r="Y57" s="63">
        <f t="shared" si="39"/>
        <v>0</v>
      </c>
      <c r="Z57" s="63">
        <f t="shared" si="39"/>
        <v>0</v>
      </c>
      <c r="AA57" s="63">
        <f t="shared" si="39"/>
        <v>0</v>
      </c>
      <c r="AB57" s="63">
        <f t="shared" si="39"/>
        <v>0</v>
      </c>
      <c r="AC57" s="63">
        <f t="shared" si="39"/>
        <v>0</v>
      </c>
      <c r="AD57" s="64">
        <f t="shared" si="39"/>
        <v>0</v>
      </c>
    </row>
    <row r="58" spans="2:30" ht="14.4" thickBot="1" x14ac:dyDescent="0.3"/>
    <row r="59" spans="2:30" ht="18" thickBot="1" x14ac:dyDescent="0.35">
      <c r="B59" s="90" t="s">
        <v>139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2"/>
    </row>
    <row r="60" spans="2:30" ht="18" thickBot="1" x14ac:dyDescent="0.35">
      <c r="B60" s="98" t="s">
        <v>48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100"/>
      <c r="Q60" s="101" t="s">
        <v>49</v>
      </c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3"/>
    </row>
    <row r="61" spans="2:30" ht="15.6" x14ac:dyDescent="0.3">
      <c r="B61" s="33"/>
      <c r="C61" s="34" t="str">
        <f>B62</f>
        <v>SNP</v>
      </c>
      <c r="D61" s="34" t="str">
        <f>B63</f>
        <v>Labour</v>
      </c>
      <c r="E61" s="34" t="str">
        <f>B64</f>
        <v>Conservative</v>
      </c>
      <c r="F61" s="34" t="str">
        <f>B65</f>
        <v>Independent (MF)</v>
      </c>
      <c r="G61" s="34" t="str">
        <f>B66</f>
        <v>Lib Dem</v>
      </c>
      <c r="H61" s="34" t="str">
        <f>B67</f>
        <v>Independent (PB)</v>
      </c>
      <c r="I61" s="34"/>
      <c r="J61" s="34"/>
      <c r="K61" s="34"/>
      <c r="L61" s="34"/>
      <c r="M61" s="34"/>
      <c r="N61" s="34"/>
      <c r="O61" s="35" t="s">
        <v>50</v>
      </c>
      <c r="P61" s="36" t="s">
        <v>51</v>
      </c>
      <c r="Q61" s="37"/>
      <c r="R61" s="34" t="str">
        <f t="shared" ref="R61:AC61" si="40">C61</f>
        <v>SNP</v>
      </c>
      <c r="S61" s="38" t="str">
        <f t="shared" si="40"/>
        <v>Labour</v>
      </c>
      <c r="T61" s="38" t="str">
        <f t="shared" si="40"/>
        <v>Conservative</v>
      </c>
      <c r="U61" s="38" t="str">
        <f t="shared" si="40"/>
        <v>Independent (MF)</v>
      </c>
      <c r="V61" s="38" t="str">
        <f t="shared" si="40"/>
        <v>Lib Dem</v>
      </c>
      <c r="W61" s="38" t="str">
        <f t="shared" si="40"/>
        <v>Independent (PB)</v>
      </c>
      <c r="X61" s="38">
        <f t="shared" si="40"/>
        <v>0</v>
      </c>
      <c r="Y61" s="38">
        <f t="shared" si="40"/>
        <v>0</v>
      </c>
      <c r="Z61" s="38">
        <f t="shared" si="40"/>
        <v>0</v>
      </c>
      <c r="AA61" s="38">
        <f t="shared" si="40"/>
        <v>0</v>
      </c>
      <c r="AB61" s="38">
        <f t="shared" si="40"/>
        <v>0</v>
      </c>
      <c r="AC61" s="38">
        <f t="shared" si="40"/>
        <v>0</v>
      </c>
      <c r="AD61" s="39" t="s">
        <v>50</v>
      </c>
    </row>
    <row r="62" spans="2:30" ht="15.6" x14ac:dyDescent="0.3">
      <c r="B62" s="40" t="s">
        <v>17</v>
      </c>
      <c r="C62" s="41"/>
      <c r="D62" s="42">
        <v>626</v>
      </c>
      <c r="E62" s="42">
        <v>51</v>
      </c>
      <c r="F62" s="42">
        <v>115</v>
      </c>
      <c r="G62" s="42">
        <v>142</v>
      </c>
      <c r="H62" s="42">
        <v>79</v>
      </c>
      <c r="I62" s="42"/>
      <c r="J62" s="42"/>
      <c r="K62" s="42"/>
      <c r="L62" s="42"/>
      <c r="M62" s="42"/>
      <c r="N62" s="42"/>
      <c r="O62" s="43">
        <v>431</v>
      </c>
      <c r="P62" s="44">
        <f>SUM(C62:O62)</f>
        <v>1444</v>
      </c>
      <c r="Q62" s="40" t="str">
        <f>B62</f>
        <v>SNP</v>
      </c>
      <c r="R62" s="45"/>
      <c r="S62" s="46">
        <f t="shared" ref="S62:S67" si="41">D62/SUM($C62:$O62)</f>
        <v>0.43351800554016623</v>
      </c>
      <c r="T62" s="46">
        <f t="shared" ref="T62:T67" si="42">E62/SUM($C62:$O62)</f>
        <v>3.5318559556786706E-2</v>
      </c>
      <c r="U62" s="46">
        <f t="shared" ref="U62:AD67" si="43">F62/SUM($C62:$O62)</f>
        <v>7.9639889196675903E-2</v>
      </c>
      <c r="V62" s="46">
        <f t="shared" si="43"/>
        <v>9.833795013850416E-2</v>
      </c>
      <c r="W62" s="46">
        <f t="shared" si="43"/>
        <v>5.4709141274238225E-2</v>
      </c>
      <c r="X62" s="46">
        <f t="shared" si="43"/>
        <v>0</v>
      </c>
      <c r="Y62" s="46">
        <f t="shared" si="43"/>
        <v>0</v>
      </c>
      <c r="Z62" s="46">
        <f t="shared" si="43"/>
        <v>0</v>
      </c>
      <c r="AA62" s="46">
        <f t="shared" si="43"/>
        <v>0</v>
      </c>
      <c r="AB62" s="46">
        <f t="shared" si="43"/>
        <v>0</v>
      </c>
      <c r="AC62" s="46">
        <f t="shared" si="43"/>
        <v>0</v>
      </c>
      <c r="AD62" s="47">
        <f t="shared" si="43"/>
        <v>0.29847645429362879</v>
      </c>
    </row>
    <row r="63" spans="2:30" ht="15.6" x14ac:dyDescent="0.3">
      <c r="B63" s="48" t="s">
        <v>18</v>
      </c>
      <c r="C63" s="49">
        <v>312</v>
      </c>
      <c r="D63" s="50"/>
      <c r="E63" s="49">
        <v>192</v>
      </c>
      <c r="F63" s="49">
        <v>78</v>
      </c>
      <c r="G63" s="49">
        <v>204</v>
      </c>
      <c r="H63" s="49">
        <v>111</v>
      </c>
      <c r="I63" s="49"/>
      <c r="J63" s="49"/>
      <c r="K63" s="49"/>
      <c r="L63" s="49"/>
      <c r="M63" s="49"/>
      <c r="N63" s="49"/>
      <c r="O63" s="51">
        <v>245</v>
      </c>
      <c r="P63" s="52">
        <f t="shared" ref="P63:P67" si="44">SUM(C63:O63)</f>
        <v>1142</v>
      </c>
      <c r="Q63" s="48" t="str">
        <f t="shared" ref="Q63:Q67" si="45">B63</f>
        <v>Labour</v>
      </c>
      <c r="R63" s="46">
        <f t="shared" ref="R63:R67" si="46">C63/SUM($C63:$O63)</f>
        <v>0.27320490367775829</v>
      </c>
      <c r="S63" s="53"/>
      <c r="T63" s="46">
        <f t="shared" si="42"/>
        <v>0.1681260945709282</v>
      </c>
      <c r="U63" s="46">
        <f t="shared" si="43"/>
        <v>6.8301225919439573E-2</v>
      </c>
      <c r="V63" s="46">
        <f t="shared" si="43"/>
        <v>0.1786339754816112</v>
      </c>
      <c r="W63" s="46">
        <f t="shared" si="43"/>
        <v>9.7197898423817861E-2</v>
      </c>
      <c r="X63" s="46">
        <f t="shared" si="43"/>
        <v>0</v>
      </c>
      <c r="Y63" s="46">
        <f t="shared" si="43"/>
        <v>0</v>
      </c>
      <c r="Z63" s="46">
        <f t="shared" si="43"/>
        <v>0</v>
      </c>
      <c r="AA63" s="46">
        <f t="shared" si="43"/>
        <v>0</v>
      </c>
      <c r="AB63" s="46">
        <f t="shared" si="43"/>
        <v>0</v>
      </c>
      <c r="AC63" s="46">
        <f t="shared" si="43"/>
        <v>0</v>
      </c>
      <c r="AD63" s="47">
        <f t="shared" si="43"/>
        <v>0.21453590192644484</v>
      </c>
    </row>
    <row r="64" spans="2:30" ht="15.6" x14ac:dyDescent="0.3">
      <c r="B64" s="48" t="s">
        <v>19</v>
      </c>
      <c r="C64" s="49">
        <v>24</v>
      </c>
      <c r="D64" s="49">
        <v>346</v>
      </c>
      <c r="E64" s="50"/>
      <c r="F64" s="49">
        <v>91</v>
      </c>
      <c r="G64" s="49">
        <v>140</v>
      </c>
      <c r="H64" s="49">
        <v>199</v>
      </c>
      <c r="I64" s="49"/>
      <c r="J64" s="49"/>
      <c r="K64" s="49"/>
      <c r="L64" s="49"/>
      <c r="M64" s="49"/>
      <c r="N64" s="49"/>
      <c r="O64" s="51">
        <v>290</v>
      </c>
      <c r="P64" s="52">
        <f t="shared" si="44"/>
        <v>1090</v>
      </c>
      <c r="Q64" s="48" t="str">
        <f t="shared" si="45"/>
        <v>Conservative</v>
      </c>
      <c r="R64" s="46">
        <f t="shared" si="46"/>
        <v>2.2018348623853212E-2</v>
      </c>
      <c r="S64" s="46">
        <f t="shared" si="41"/>
        <v>0.31743119266055048</v>
      </c>
      <c r="T64" s="53"/>
      <c r="U64" s="46">
        <f t="shared" si="43"/>
        <v>8.3486238532110096E-2</v>
      </c>
      <c r="V64" s="46">
        <f t="shared" si="43"/>
        <v>0.12844036697247707</v>
      </c>
      <c r="W64" s="46">
        <f t="shared" si="43"/>
        <v>0.18256880733944955</v>
      </c>
      <c r="X64" s="46">
        <f t="shared" si="43"/>
        <v>0</v>
      </c>
      <c r="Y64" s="46">
        <f t="shared" si="43"/>
        <v>0</v>
      </c>
      <c r="Z64" s="46">
        <f t="shared" si="43"/>
        <v>0</v>
      </c>
      <c r="AA64" s="46">
        <f t="shared" si="43"/>
        <v>0</v>
      </c>
      <c r="AB64" s="46">
        <f t="shared" si="43"/>
        <v>0</v>
      </c>
      <c r="AC64" s="46">
        <f t="shared" si="43"/>
        <v>0</v>
      </c>
      <c r="AD64" s="47">
        <f t="shared" si="43"/>
        <v>0.26605504587155965</v>
      </c>
    </row>
    <row r="65" spans="2:30" ht="15.6" x14ac:dyDescent="0.3">
      <c r="B65" s="48" t="s">
        <v>140</v>
      </c>
      <c r="C65" s="49">
        <v>27</v>
      </c>
      <c r="D65" s="49">
        <v>24</v>
      </c>
      <c r="E65" s="49">
        <v>18</v>
      </c>
      <c r="F65" s="50"/>
      <c r="G65" s="49">
        <v>7</v>
      </c>
      <c r="H65" s="49">
        <v>73</v>
      </c>
      <c r="I65" s="49"/>
      <c r="J65" s="49"/>
      <c r="K65" s="49"/>
      <c r="L65" s="49"/>
      <c r="M65" s="49"/>
      <c r="N65" s="49"/>
      <c r="O65" s="51">
        <v>12</v>
      </c>
      <c r="P65" s="52">
        <f t="shared" si="44"/>
        <v>161</v>
      </c>
      <c r="Q65" s="48" t="str">
        <f t="shared" si="45"/>
        <v>Independent (MF)</v>
      </c>
      <c r="R65" s="46">
        <f t="shared" si="46"/>
        <v>0.16770186335403728</v>
      </c>
      <c r="S65" s="46">
        <f t="shared" si="41"/>
        <v>0.14906832298136646</v>
      </c>
      <c r="T65" s="46">
        <f t="shared" si="42"/>
        <v>0.11180124223602485</v>
      </c>
      <c r="U65" s="53"/>
      <c r="V65" s="46">
        <f t="shared" si="43"/>
        <v>4.3478260869565216E-2</v>
      </c>
      <c r="W65" s="46">
        <f t="shared" si="43"/>
        <v>0.453416149068323</v>
      </c>
      <c r="X65" s="46">
        <f t="shared" si="43"/>
        <v>0</v>
      </c>
      <c r="Y65" s="46">
        <f t="shared" si="43"/>
        <v>0</v>
      </c>
      <c r="Z65" s="46">
        <f t="shared" si="43"/>
        <v>0</v>
      </c>
      <c r="AA65" s="46">
        <f t="shared" si="43"/>
        <v>0</v>
      </c>
      <c r="AB65" s="46">
        <f t="shared" si="43"/>
        <v>0</v>
      </c>
      <c r="AC65" s="46">
        <f t="shared" si="43"/>
        <v>0</v>
      </c>
      <c r="AD65" s="47">
        <f t="shared" si="43"/>
        <v>7.4534161490683232E-2</v>
      </c>
    </row>
    <row r="66" spans="2:30" ht="15.6" x14ac:dyDescent="0.3">
      <c r="B66" s="48" t="s">
        <v>20</v>
      </c>
      <c r="C66" s="49">
        <v>20</v>
      </c>
      <c r="D66" s="49">
        <v>39</v>
      </c>
      <c r="E66" s="49">
        <v>21</v>
      </c>
      <c r="F66" s="49">
        <v>22</v>
      </c>
      <c r="G66" s="50"/>
      <c r="H66" s="49">
        <v>7</v>
      </c>
      <c r="I66" s="49"/>
      <c r="J66" s="49"/>
      <c r="K66" s="49"/>
      <c r="L66" s="49"/>
      <c r="M66" s="49"/>
      <c r="N66" s="49"/>
      <c r="O66" s="51">
        <v>15</v>
      </c>
      <c r="P66" s="52">
        <f t="shared" si="44"/>
        <v>124</v>
      </c>
      <c r="Q66" s="48" t="str">
        <f t="shared" si="45"/>
        <v>Lib Dem</v>
      </c>
      <c r="R66" s="46">
        <f t="shared" si="46"/>
        <v>0.16129032258064516</v>
      </c>
      <c r="S66" s="46">
        <f t="shared" si="41"/>
        <v>0.31451612903225806</v>
      </c>
      <c r="T66" s="46">
        <f t="shared" si="42"/>
        <v>0.16935483870967741</v>
      </c>
      <c r="U66" s="46">
        <f t="shared" si="43"/>
        <v>0.17741935483870969</v>
      </c>
      <c r="V66" s="53">
        <f t="shared" si="43"/>
        <v>0</v>
      </c>
      <c r="W66" s="46">
        <f t="shared" si="43"/>
        <v>5.6451612903225805E-2</v>
      </c>
      <c r="X66" s="46">
        <f t="shared" si="43"/>
        <v>0</v>
      </c>
      <c r="Y66" s="46">
        <f t="shared" si="43"/>
        <v>0</v>
      </c>
      <c r="Z66" s="46">
        <f t="shared" si="43"/>
        <v>0</v>
      </c>
      <c r="AA66" s="46">
        <f t="shared" si="43"/>
        <v>0</v>
      </c>
      <c r="AB66" s="46">
        <f t="shared" si="43"/>
        <v>0</v>
      </c>
      <c r="AC66" s="46">
        <f t="shared" si="43"/>
        <v>0</v>
      </c>
      <c r="AD66" s="47">
        <f t="shared" si="43"/>
        <v>0.12096774193548387</v>
      </c>
    </row>
    <row r="67" spans="2:30" ht="16.2" thickBot="1" x14ac:dyDescent="0.35">
      <c r="B67" s="48" t="s">
        <v>141</v>
      </c>
      <c r="C67" s="49">
        <v>7</v>
      </c>
      <c r="D67" s="49">
        <v>14</v>
      </c>
      <c r="E67" s="49">
        <v>14</v>
      </c>
      <c r="F67" s="49">
        <v>52</v>
      </c>
      <c r="G67" s="49">
        <v>8</v>
      </c>
      <c r="H67" s="50"/>
      <c r="I67" s="49"/>
      <c r="J67" s="49"/>
      <c r="K67" s="49"/>
      <c r="L67" s="49"/>
      <c r="M67" s="49"/>
      <c r="N67" s="49"/>
      <c r="O67" s="51">
        <v>6</v>
      </c>
      <c r="P67" s="52">
        <f t="shared" si="44"/>
        <v>101</v>
      </c>
      <c r="Q67" s="48" t="str">
        <f t="shared" si="45"/>
        <v>Independent (PB)</v>
      </c>
      <c r="R67" s="46">
        <f t="shared" si="46"/>
        <v>6.9306930693069313E-2</v>
      </c>
      <c r="S67" s="46">
        <f t="shared" si="41"/>
        <v>0.13861386138613863</v>
      </c>
      <c r="T67" s="46">
        <f t="shared" si="42"/>
        <v>0.13861386138613863</v>
      </c>
      <c r="U67" s="46">
        <f t="shared" si="43"/>
        <v>0.51485148514851486</v>
      </c>
      <c r="V67" s="46">
        <f t="shared" si="43"/>
        <v>7.9207920792079209E-2</v>
      </c>
      <c r="W67" s="53">
        <f t="shared" si="43"/>
        <v>0</v>
      </c>
      <c r="X67" s="46">
        <f t="shared" si="43"/>
        <v>0</v>
      </c>
      <c r="Y67" s="46">
        <f t="shared" si="43"/>
        <v>0</v>
      </c>
      <c r="Z67" s="46">
        <f t="shared" si="43"/>
        <v>0</v>
      </c>
      <c r="AA67" s="46">
        <f t="shared" si="43"/>
        <v>0</v>
      </c>
      <c r="AB67" s="46">
        <f t="shared" si="43"/>
        <v>0</v>
      </c>
      <c r="AC67" s="46">
        <f t="shared" si="43"/>
        <v>0</v>
      </c>
      <c r="AD67" s="47">
        <f t="shared" si="43"/>
        <v>5.9405940594059403E-2</v>
      </c>
    </row>
    <row r="68" spans="2:30" ht="15.6" x14ac:dyDescent="0.3">
      <c r="B68" s="93" t="s">
        <v>52</v>
      </c>
      <c r="C68" s="54" t="s">
        <v>53</v>
      </c>
      <c r="D68" s="55" t="s">
        <v>54</v>
      </c>
      <c r="E68" s="55" t="s">
        <v>55</v>
      </c>
      <c r="F68" s="55" t="s">
        <v>56</v>
      </c>
      <c r="G68" s="55" t="s">
        <v>57</v>
      </c>
      <c r="H68" s="55" t="s">
        <v>58</v>
      </c>
      <c r="I68" s="55" t="s">
        <v>59</v>
      </c>
      <c r="J68" s="55" t="s">
        <v>60</v>
      </c>
      <c r="K68" s="55" t="s">
        <v>61</v>
      </c>
      <c r="L68" s="55" t="s">
        <v>62</v>
      </c>
      <c r="M68" s="55" t="s">
        <v>63</v>
      </c>
      <c r="N68" s="55" t="s">
        <v>64</v>
      </c>
      <c r="O68" s="55" t="s">
        <v>65</v>
      </c>
      <c r="P68" s="56" t="s">
        <v>66</v>
      </c>
      <c r="Q68" s="57" t="s">
        <v>53</v>
      </c>
      <c r="R68" s="55" t="s">
        <v>54</v>
      </c>
      <c r="S68" s="55" t="s">
        <v>55</v>
      </c>
      <c r="T68" s="55" t="s">
        <v>56</v>
      </c>
      <c r="U68" s="55" t="s">
        <v>57</v>
      </c>
      <c r="V68" s="55" t="s">
        <v>58</v>
      </c>
      <c r="W68" s="55" t="s">
        <v>59</v>
      </c>
      <c r="X68" s="55" t="s">
        <v>60</v>
      </c>
      <c r="Y68" s="55" t="s">
        <v>61</v>
      </c>
      <c r="Z68" s="55" t="s">
        <v>62</v>
      </c>
      <c r="AA68" s="55" t="s">
        <v>63</v>
      </c>
      <c r="AB68" s="55" t="s">
        <v>64</v>
      </c>
      <c r="AC68" s="55" t="s">
        <v>65</v>
      </c>
      <c r="AD68" s="56" t="s">
        <v>66</v>
      </c>
    </row>
    <row r="69" spans="2:30" ht="16.2" thickBot="1" x14ac:dyDescent="0.35">
      <c r="B69" s="94"/>
      <c r="C69" s="58" t="s">
        <v>31</v>
      </c>
      <c r="D69" s="59">
        <v>4062</v>
      </c>
      <c r="E69" s="59">
        <v>3063</v>
      </c>
      <c r="F69" s="59">
        <v>2293</v>
      </c>
      <c r="G69" s="59">
        <v>1028</v>
      </c>
      <c r="H69" s="59">
        <v>850</v>
      </c>
      <c r="I69" s="59">
        <v>725</v>
      </c>
      <c r="J69" s="59"/>
      <c r="K69" s="59"/>
      <c r="L69" s="59"/>
      <c r="M69" s="59"/>
      <c r="N69" s="59"/>
      <c r="O69" s="59"/>
      <c r="P69" s="60"/>
      <c r="Q69" s="61" t="s">
        <v>67</v>
      </c>
      <c r="R69" s="62">
        <f>D69/$D69</f>
        <v>1</v>
      </c>
      <c r="S69" s="63">
        <f t="shared" ref="S69:AD69" si="47">E69/$D69</f>
        <v>0.75406203840472674</v>
      </c>
      <c r="T69" s="63">
        <f t="shared" si="47"/>
        <v>0.56450024618414574</v>
      </c>
      <c r="U69" s="63">
        <f t="shared" si="47"/>
        <v>0.25307730182176269</v>
      </c>
      <c r="V69" s="63">
        <f t="shared" si="47"/>
        <v>0.20925652387986213</v>
      </c>
      <c r="W69" s="63">
        <f t="shared" si="47"/>
        <v>0.17848350566223536</v>
      </c>
      <c r="X69" s="63">
        <f t="shared" si="47"/>
        <v>0</v>
      </c>
      <c r="Y69" s="63">
        <f t="shared" si="47"/>
        <v>0</v>
      </c>
      <c r="Z69" s="63">
        <f t="shared" si="47"/>
        <v>0</v>
      </c>
      <c r="AA69" s="63">
        <f t="shared" si="47"/>
        <v>0</v>
      </c>
      <c r="AB69" s="63">
        <f t="shared" si="47"/>
        <v>0</v>
      </c>
      <c r="AC69" s="63">
        <f t="shared" si="47"/>
        <v>0</v>
      </c>
      <c r="AD69" s="64">
        <f t="shared" si="47"/>
        <v>0</v>
      </c>
    </row>
    <row r="70" spans="2:30" ht="14.4" thickBot="1" x14ac:dyDescent="0.3"/>
    <row r="71" spans="2:30" ht="18" thickBot="1" x14ac:dyDescent="0.35">
      <c r="B71" s="90" t="s">
        <v>152</v>
      </c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2"/>
    </row>
    <row r="72" spans="2:30" ht="18" thickBot="1" x14ac:dyDescent="0.35">
      <c r="B72" s="98" t="s">
        <v>48</v>
      </c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100"/>
      <c r="Q72" s="101" t="s">
        <v>49</v>
      </c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3"/>
    </row>
    <row r="73" spans="2:30" ht="15.6" x14ac:dyDescent="0.3">
      <c r="B73" s="33"/>
      <c r="C73" s="34" t="str">
        <f>B74</f>
        <v>Conservative</v>
      </c>
      <c r="D73" s="34" t="str">
        <f>B75</f>
        <v>SNP</v>
      </c>
      <c r="E73" s="34" t="str">
        <f>B76</f>
        <v>Labour</v>
      </c>
      <c r="F73" s="34" t="str">
        <f>B77</f>
        <v>Green</v>
      </c>
      <c r="G73" s="34" t="str">
        <f>B78</f>
        <v>Independent</v>
      </c>
      <c r="H73" s="34"/>
      <c r="I73" s="34"/>
      <c r="J73" s="34"/>
      <c r="K73" s="34"/>
      <c r="L73" s="34"/>
      <c r="M73" s="34"/>
      <c r="N73" s="34"/>
      <c r="O73" s="35" t="s">
        <v>50</v>
      </c>
      <c r="P73" s="36" t="s">
        <v>51</v>
      </c>
      <c r="Q73" s="37"/>
      <c r="R73" s="34" t="str">
        <f t="shared" ref="R73:AC73" si="48">C73</f>
        <v>Conservative</v>
      </c>
      <c r="S73" s="38" t="str">
        <f t="shared" si="48"/>
        <v>SNP</v>
      </c>
      <c r="T73" s="38" t="str">
        <f t="shared" si="48"/>
        <v>Labour</v>
      </c>
      <c r="U73" s="38" t="str">
        <f t="shared" si="48"/>
        <v>Green</v>
      </c>
      <c r="V73" s="38" t="str">
        <f t="shared" si="48"/>
        <v>Independent</v>
      </c>
      <c r="W73" s="38">
        <f t="shared" si="48"/>
        <v>0</v>
      </c>
      <c r="X73" s="38">
        <f t="shared" si="48"/>
        <v>0</v>
      </c>
      <c r="Y73" s="38">
        <f t="shared" si="48"/>
        <v>0</v>
      </c>
      <c r="Z73" s="38">
        <f t="shared" si="48"/>
        <v>0</v>
      </c>
      <c r="AA73" s="38">
        <f t="shared" si="48"/>
        <v>0</v>
      </c>
      <c r="AB73" s="38">
        <f t="shared" si="48"/>
        <v>0</v>
      </c>
      <c r="AC73" s="38">
        <f t="shared" si="48"/>
        <v>0</v>
      </c>
      <c r="AD73" s="39" t="s">
        <v>50</v>
      </c>
    </row>
    <row r="74" spans="2:30" ht="15.6" x14ac:dyDescent="0.3">
      <c r="B74" s="40" t="s">
        <v>19</v>
      </c>
      <c r="C74" s="41"/>
      <c r="D74" s="42">
        <v>136</v>
      </c>
      <c r="E74" s="42">
        <v>542</v>
      </c>
      <c r="F74" s="42">
        <v>111</v>
      </c>
      <c r="G74" s="42">
        <v>618</v>
      </c>
      <c r="H74" s="42"/>
      <c r="I74" s="42"/>
      <c r="J74" s="42"/>
      <c r="K74" s="42"/>
      <c r="L74" s="42"/>
      <c r="M74" s="42"/>
      <c r="N74" s="42"/>
      <c r="O74" s="43">
        <v>1071</v>
      </c>
      <c r="P74" s="44">
        <f>SUM(C74:O74)</f>
        <v>2478</v>
      </c>
      <c r="Q74" s="40" t="str">
        <f>B74</f>
        <v>Conservative</v>
      </c>
      <c r="R74" s="45"/>
      <c r="S74" s="46">
        <f t="shared" ref="S74:S78" si="49">D74/SUM($C74:$O74)</f>
        <v>5.4882970137207422E-2</v>
      </c>
      <c r="T74" s="46">
        <f t="shared" ref="T74:T78" si="50">E74/SUM($C74:$O74)</f>
        <v>0.21872477804681195</v>
      </c>
      <c r="U74" s="46">
        <f t="shared" ref="U74:AD78" si="51">F74/SUM($C74:$O74)</f>
        <v>4.4794188861985475E-2</v>
      </c>
      <c r="V74" s="46">
        <f t="shared" si="51"/>
        <v>0.24939467312348668</v>
      </c>
      <c r="W74" s="46">
        <f t="shared" si="51"/>
        <v>0</v>
      </c>
      <c r="X74" s="46">
        <f t="shared" si="51"/>
        <v>0</v>
      </c>
      <c r="Y74" s="46">
        <f t="shared" si="51"/>
        <v>0</v>
      </c>
      <c r="Z74" s="46">
        <f t="shared" si="51"/>
        <v>0</v>
      </c>
      <c r="AA74" s="46">
        <f t="shared" si="51"/>
        <v>0</v>
      </c>
      <c r="AB74" s="46">
        <f t="shared" si="51"/>
        <v>0</v>
      </c>
      <c r="AC74" s="46">
        <f t="shared" si="51"/>
        <v>0</v>
      </c>
      <c r="AD74" s="47">
        <f t="shared" si="51"/>
        <v>0.43220338983050849</v>
      </c>
    </row>
    <row r="75" spans="2:30" ht="15.6" x14ac:dyDescent="0.3">
      <c r="B75" s="48" t="s">
        <v>17</v>
      </c>
      <c r="C75" s="49">
        <v>127</v>
      </c>
      <c r="D75" s="50"/>
      <c r="E75" s="49">
        <v>426</v>
      </c>
      <c r="F75" s="49">
        <v>905</v>
      </c>
      <c r="G75" s="49">
        <v>215</v>
      </c>
      <c r="H75" s="49"/>
      <c r="I75" s="49"/>
      <c r="J75" s="49"/>
      <c r="K75" s="49"/>
      <c r="L75" s="49"/>
      <c r="M75" s="49"/>
      <c r="N75" s="49"/>
      <c r="O75" s="51">
        <v>404</v>
      </c>
      <c r="P75" s="52">
        <f t="shared" ref="P75:P78" si="52">SUM(C75:O75)</f>
        <v>2077</v>
      </c>
      <c r="Q75" s="48" t="str">
        <f t="shared" ref="Q75:Q78" si="53">B75</f>
        <v>SNP</v>
      </c>
      <c r="R75" s="46">
        <f t="shared" ref="R75:R78" si="54">C75/SUM($C75:$O75)</f>
        <v>6.1145883485796824E-2</v>
      </c>
      <c r="S75" s="53"/>
      <c r="T75" s="46">
        <f t="shared" si="50"/>
        <v>0.2051035146846413</v>
      </c>
      <c r="U75" s="46">
        <f t="shared" si="51"/>
        <v>0.43572460279248915</v>
      </c>
      <c r="V75" s="46">
        <f t="shared" si="51"/>
        <v>0.10351468464130958</v>
      </c>
      <c r="W75" s="46">
        <f t="shared" si="51"/>
        <v>0</v>
      </c>
      <c r="X75" s="46">
        <f t="shared" si="51"/>
        <v>0</v>
      </c>
      <c r="Y75" s="46">
        <f t="shared" si="51"/>
        <v>0</v>
      </c>
      <c r="Z75" s="46">
        <f t="shared" si="51"/>
        <v>0</v>
      </c>
      <c r="AA75" s="46">
        <f t="shared" si="51"/>
        <v>0</v>
      </c>
      <c r="AB75" s="46">
        <f t="shared" si="51"/>
        <v>0</v>
      </c>
      <c r="AC75" s="46">
        <f t="shared" si="51"/>
        <v>0</v>
      </c>
      <c r="AD75" s="47">
        <f t="shared" si="51"/>
        <v>0.19451131439576311</v>
      </c>
    </row>
    <row r="76" spans="2:30" ht="15.6" x14ac:dyDescent="0.3">
      <c r="B76" s="48" t="s">
        <v>18</v>
      </c>
      <c r="C76" s="49">
        <v>134</v>
      </c>
      <c r="D76" s="49">
        <v>147</v>
      </c>
      <c r="E76" s="50"/>
      <c r="F76" s="49">
        <v>126</v>
      </c>
      <c r="G76" s="49">
        <v>125</v>
      </c>
      <c r="H76" s="49"/>
      <c r="I76" s="49"/>
      <c r="J76" s="49"/>
      <c r="K76" s="49"/>
      <c r="L76" s="49"/>
      <c r="M76" s="49"/>
      <c r="N76" s="49"/>
      <c r="O76" s="51">
        <v>111</v>
      </c>
      <c r="P76" s="52">
        <f t="shared" si="52"/>
        <v>643</v>
      </c>
      <c r="Q76" s="48" t="str">
        <f t="shared" si="53"/>
        <v>Labour</v>
      </c>
      <c r="R76" s="46">
        <f t="shared" si="54"/>
        <v>0.20839813374805599</v>
      </c>
      <c r="S76" s="46">
        <f t="shared" si="49"/>
        <v>0.2286158631415241</v>
      </c>
      <c r="T76" s="53"/>
      <c r="U76" s="46">
        <f t="shared" si="51"/>
        <v>0.19595645412130638</v>
      </c>
      <c r="V76" s="46">
        <f t="shared" si="51"/>
        <v>0.19440124416796267</v>
      </c>
      <c r="W76" s="46">
        <f t="shared" si="51"/>
        <v>0</v>
      </c>
      <c r="X76" s="46">
        <f t="shared" si="51"/>
        <v>0</v>
      </c>
      <c r="Y76" s="46">
        <f t="shared" si="51"/>
        <v>0</v>
      </c>
      <c r="Z76" s="46">
        <f t="shared" si="51"/>
        <v>0</v>
      </c>
      <c r="AA76" s="46">
        <f t="shared" si="51"/>
        <v>0</v>
      </c>
      <c r="AB76" s="46">
        <f t="shared" si="51"/>
        <v>0</v>
      </c>
      <c r="AC76" s="46">
        <f t="shared" si="51"/>
        <v>0</v>
      </c>
      <c r="AD76" s="47">
        <f t="shared" si="51"/>
        <v>0.17262830482115085</v>
      </c>
    </row>
    <row r="77" spans="2:30" ht="15.6" x14ac:dyDescent="0.3">
      <c r="B77" s="48" t="s">
        <v>21</v>
      </c>
      <c r="C77" s="49">
        <v>31</v>
      </c>
      <c r="D77" s="49">
        <v>315</v>
      </c>
      <c r="E77" s="49">
        <v>89</v>
      </c>
      <c r="F77" s="50"/>
      <c r="G77" s="49">
        <v>61</v>
      </c>
      <c r="H77" s="49"/>
      <c r="I77" s="49"/>
      <c r="J77" s="49"/>
      <c r="K77" s="49"/>
      <c r="L77" s="49"/>
      <c r="M77" s="49"/>
      <c r="N77" s="49"/>
      <c r="O77" s="51">
        <v>54</v>
      </c>
      <c r="P77" s="52">
        <f t="shared" si="52"/>
        <v>550</v>
      </c>
      <c r="Q77" s="48" t="str">
        <f t="shared" si="53"/>
        <v>Green</v>
      </c>
      <c r="R77" s="46">
        <f t="shared" si="54"/>
        <v>5.6363636363636366E-2</v>
      </c>
      <c r="S77" s="46">
        <f t="shared" si="49"/>
        <v>0.57272727272727275</v>
      </c>
      <c r="T77" s="46">
        <f t="shared" si="50"/>
        <v>0.16181818181818181</v>
      </c>
      <c r="U77" s="53"/>
      <c r="V77" s="46">
        <f t="shared" si="51"/>
        <v>0.11090909090909092</v>
      </c>
      <c r="W77" s="46">
        <f t="shared" si="51"/>
        <v>0</v>
      </c>
      <c r="X77" s="46">
        <f t="shared" si="51"/>
        <v>0</v>
      </c>
      <c r="Y77" s="46">
        <f t="shared" si="51"/>
        <v>0</v>
      </c>
      <c r="Z77" s="46">
        <f t="shared" si="51"/>
        <v>0</v>
      </c>
      <c r="AA77" s="46">
        <f t="shared" si="51"/>
        <v>0</v>
      </c>
      <c r="AB77" s="46">
        <f t="shared" si="51"/>
        <v>0</v>
      </c>
      <c r="AC77" s="46">
        <f t="shared" si="51"/>
        <v>0</v>
      </c>
      <c r="AD77" s="47">
        <f t="shared" si="51"/>
        <v>9.8181818181818176E-2</v>
      </c>
    </row>
    <row r="78" spans="2:30" ht="16.2" thickBot="1" x14ac:dyDescent="0.35">
      <c r="B78" s="48" t="s">
        <v>43</v>
      </c>
      <c r="C78" s="49">
        <v>93</v>
      </c>
      <c r="D78" s="49">
        <v>40</v>
      </c>
      <c r="E78" s="49">
        <v>77</v>
      </c>
      <c r="F78" s="49">
        <v>41</v>
      </c>
      <c r="G78" s="50"/>
      <c r="H78" s="49"/>
      <c r="I78" s="49"/>
      <c r="J78" s="49"/>
      <c r="K78" s="49"/>
      <c r="L78" s="49"/>
      <c r="M78" s="49"/>
      <c r="N78" s="49"/>
      <c r="O78" s="51">
        <v>58</v>
      </c>
      <c r="P78" s="52">
        <f t="shared" si="52"/>
        <v>309</v>
      </c>
      <c r="Q78" s="48" t="str">
        <f t="shared" si="53"/>
        <v>Independent</v>
      </c>
      <c r="R78" s="46">
        <f t="shared" si="54"/>
        <v>0.30097087378640774</v>
      </c>
      <c r="S78" s="46">
        <f t="shared" si="49"/>
        <v>0.12944983818770225</v>
      </c>
      <c r="T78" s="46">
        <f t="shared" si="50"/>
        <v>0.24919093851132687</v>
      </c>
      <c r="U78" s="46">
        <f t="shared" si="51"/>
        <v>0.13268608414239483</v>
      </c>
      <c r="V78" s="53">
        <f t="shared" si="51"/>
        <v>0</v>
      </c>
      <c r="W78" s="46">
        <f t="shared" si="51"/>
        <v>0</v>
      </c>
      <c r="X78" s="46">
        <f t="shared" si="51"/>
        <v>0</v>
      </c>
      <c r="Y78" s="46">
        <f t="shared" si="51"/>
        <v>0</v>
      </c>
      <c r="Z78" s="46">
        <f t="shared" si="51"/>
        <v>0</v>
      </c>
      <c r="AA78" s="46">
        <f t="shared" si="51"/>
        <v>0</v>
      </c>
      <c r="AB78" s="46">
        <f t="shared" si="51"/>
        <v>0</v>
      </c>
      <c r="AC78" s="46">
        <f t="shared" si="51"/>
        <v>0</v>
      </c>
      <c r="AD78" s="47">
        <f t="shared" si="51"/>
        <v>0.18770226537216828</v>
      </c>
    </row>
    <row r="79" spans="2:30" ht="15.6" x14ac:dyDescent="0.3">
      <c r="B79" s="93" t="s">
        <v>52</v>
      </c>
      <c r="C79" s="54" t="s">
        <v>53</v>
      </c>
      <c r="D79" s="55" t="s">
        <v>54</v>
      </c>
      <c r="E79" s="55" t="s">
        <v>55</v>
      </c>
      <c r="F79" s="55" t="s">
        <v>56</v>
      </c>
      <c r="G79" s="55" t="s">
        <v>57</v>
      </c>
      <c r="H79" s="55" t="s">
        <v>58</v>
      </c>
      <c r="I79" s="55" t="s">
        <v>59</v>
      </c>
      <c r="J79" s="55" t="s">
        <v>60</v>
      </c>
      <c r="K79" s="55" t="s">
        <v>61</v>
      </c>
      <c r="L79" s="55" t="s">
        <v>62</v>
      </c>
      <c r="M79" s="55" t="s">
        <v>63</v>
      </c>
      <c r="N79" s="55" t="s">
        <v>64</v>
      </c>
      <c r="O79" s="55" t="s">
        <v>65</v>
      </c>
      <c r="P79" s="56" t="s">
        <v>66</v>
      </c>
      <c r="Q79" s="57" t="s">
        <v>53</v>
      </c>
      <c r="R79" s="55" t="s">
        <v>54</v>
      </c>
      <c r="S79" s="55" t="s">
        <v>55</v>
      </c>
      <c r="T79" s="55" t="s">
        <v>56</v>
      </c>
      <c r="U79" s="55" t="s">
        <v>57</v>
      </c>
      <c r="V79" s="55" t="s">
        <v>58</v>
      </c>
      <c r="W79" s="55" t="s">
        <v>59</v>
      </c>
      <c r="X79" s="55" t="s">
        <v>60</v>
      </c>
      <c r="Y79" s="55" t="s">
        <v>61</v>
      </c>
      <c r="Z79" s="55" t="s">
        <v>62</v>
      </c>
      <c r="AA79" s="55" t="s">
        <v>63</v>
      </c>
      <c r="AB79" s="55" t="s">
        <v>64</v>
      </c>
      <c r="AC79" s="55" t="s">
        <v>65</v>
      </c>
      <c r="AD79" s="56" t="s">
        <v>66</v>
      </c>
    </row>
    <row r="80" spans="2:30" ht="16.2" thickBot="1" x14ac:dyDescent="0.35">
      <c r="B80" s="94"/>
      <c r="C80" s="58" t="s">
        <v>31</v>
      </c>
      <c r="D80" s="59">
        <v>6057</v>
      </c>
      <c r="E80" s="59">
        <v>5309</v>
      </c>
      <c r="F80" s="59">
        <v>3486</v>
      </c>
      <c r="G80" s="59">
        <v>1662</v>
      </c>
      <c r="H80" s="59">
        <v>851</v>
      </c>
      <c r="I80" s="59">
        <v>793</v>
      </c>
      <c r="J80" s="59"/>
      <c r="K80" s="59"/>
      <c r="L80" s="59"/>
      <c r="M80" s="59"/>
      <c r="N80" s="59"/>
      <c r="O80" s="59"/>
      <c r="P80" s="60"/>
      <c r="Q80" s="61" t="s">
        <v>67</v>
      </c>
      <c r="R80" s="62">
        <f>D80/$D80</f>
        <v>1</v>
      </c>
      <c r="S80" s="63">
        <f t="shared" ref="S80:AD80" si="55">E80/$D80</f>
        <v>0.87650652138022123</v>
      </c>
      <c r="T80" s="63">
        <f t="shared" si="55"/>
        <v>0.57553244180287266</v>
      </c>
      <c r="U80" s="63">
        <f t="shared" si="55"/>
        <v>0.27439326399207531</v>
      </c>
      <c r="V80" s="63">
        <f t="shared" si="55"/>
        <v>0.14049859666501568</v>
      </c>
      <c r="W80" s="63">
        <f t="shared" si="55"/>
        <v>0.13092289912497937</v>
      </c>
      <c r="X80" s="63">
        <f t="shared" si="55"/>
        <v>0</v>
      </c>
      <c r="Y80" s="63">
        <f t="shared" si="55"/>
        <v>0</v>
      </c>
      <c r="Z80" s="63">
        <f t="shared" si="55"/>
        <v>0</v>
      </c>
      <c r="AA80" s="63">
        <f t="shared" si="55"/>
        <v>0</v>
      </c>
      <c r="AB80" s="63">
        <f t="shared" si="55"/>
        <v>0</v>
      </c>
      <c r="AC80" s="63">
        <f t="shared" si="55"/>
        <v>0</v>
      </c>
      <c r="AD80" s="64">
        <f t="shared" si="55"/>
        <v>0</v>
      </c>
    </row>
  </sheetData>
  <mergeCells count="30">
    <mergeCell ref="B79:B80"/>
    <mergeCell ref="B71:AD71"/>
    <mergeCell ref="B60:P60"/>
    <mergeCell ref="Q60:AD60"/>
    <mergeCell ref="B68:B69"/>
    <mergeCell ref="B59:AD59"/>
    <mergeCell ref="B72:P72"/>
    <mergeCell ref="Q72:AD72"/>
    <mergeCell ref="B44:B45"/>
    <mergeCell ref="B36:AD36"/>
    <mergeCell ref="B48:P48"/>
    <mergeCell ref="Q48:AD48"/>
    <mergeCell ref="B56:B57"/>
    <mergeCell ref="B47:AD47"/>
    <mergeCell ref="B27:P27"/>
    <mergeCell ref="Q27:AD27"/>
    <mergeCell ref="B33:B34"/>
    <mergeCell ref="B26:AD26"/>
    <mergeCell ref="B37:P37"/>
    <mergeCell ref="Q37:AD37"/>
    <mergeCell ref="B20:B21"/>
    <mergeCell ref="B13:AD13"/>
    <mergeCell ref="B23:AD23"/>
    <mergeCell ref="B24:AD24"/>
    <mergeCell ref="B2:AD2"/>
    <mergeCell ref="B3:P3"/>
    <mergeCell ref="Q3:AD3"/>
    <mergeCell ref="B10:B11"/>
    <mergeCell ref="B14:P14"/>
    <mergeCell ref="Q14:AD14"/>
  </mergeCells>
  <conditionalFormatting sqref="C5:N5">
    <cfRule type="top10" dxfId="996" priority="1161" bottom="1" rank="1"/>
    <cfRule type="top10" dxfId="995" priority="1162" rank="1"/>
  </conditionalFormatting>
  <conditionalFormatting sqref="C6:N6">
    <cfRule type="top10" dxfId="994" priority="1159" bottom="1" rank="1"/>
    <cfRule type="top10" dxfId="993" priority="1160" rank="1"/>
  </conditionalFormatting>
  <conditionalFormatting sqref="C7:N7">
    <cfRule type="top10" dxfId="992" priority="1157" bottom="1" rank="1"/>
    <cfRule type="top10" dxfId="991" priority="1158" rank="1"/>
  </conditionalFormatting>
  <conditionalFormatting sqref="C8:N8">
    <cfRule type="top10" dxfId="990" priority="1155" bottom="1" rank="1"/>
    <cfRule type="top10" dxfId="989" priority="1156" rank="1"/>
  </conditionalFormatting>
  <conditionalFormatting sqref="C9:N9">
    <cfRule type="top10" dxfId="988" priority="1153" bottom="1" rank="1"/>
    <cfRule type="top10" dxfId="987" priority="1154" rank="1"/>
  </conditionalFormatting>
  <conditionalFormatting sqref="C4:N4">
    <cfRule type="containsText" dxfId="986" priority="1117" operator="containsText" text="Family">
      <formula>NOT(ISERROR(SEARCH("Family",C4)))</formula>
    </cfRule>
    <cfRule type="containsText" dxfId="985" priority="1132" operator="containsText" text="Alba">
      <formula>NOT(ISERROR(SEARCH("Alba",C4)))</formula>
    </cfRule>
    <cfRule type="containsText" dxfId="984" priority="1133" operator="containsText" text="Ind">
      <formula>NOT(ISERROR(SEARCH("Ind",C4)))</formula>
    </cfRule>
    <cfRule type="containsText" dxfId="983" priority="1134" operator="containsText" text="Lib Dem">
      <formula>NOT(ISERROR(SEARCH("Lib Dem",C4)))</formula>
    </cfRule>
    <cfRule type="containsText" dxfId="982" priority="1135" operator="containsText" text="Green">
      <formula>NOT(ISERROR(SEARCH("Green",C4)))</formula>
    </cfRule>
    <cfRule type="containsText" dxfId="981" priority="1136" operator="containsText" text="Conservative">
      <formula>NOT(ISERROR(SEARCH("Conservative",C4)))</formula>
    </cfRule>
    <cfRule type="containsText" dxfId="980" priority="1137" operator="containsText" text="SNP">
      <formula>NOT(ISERROR(SEARCH("SNP",C4)))</formula>
    </cfRule>
    <cfRule type="containsText" dxfId="979" priority="1138" operator="containsText" text="Labour">
      <formula>NOT(ISERROR(SEARCH("Labour",C4)))</formula>
    </cfRule>
  </conditionalFormatting>
  <conditionalFormatting sqref="B5">
    <cfRule type="containsText" dxfId="978" priority="1109" operator="containsText" text="Family">
      <formula>NOT(ISERROR(SEARCH("Family",B5)))</formula>
    </cfRule>
    <cfRule type="containsText" dxfId="977" priority="1110" operator="containsText" text="Alba">
      <formula>NOT(ISERROR(SEARCH("Alba",B5)))</formula>
    </cfRule>
    <cfRule type="containsText" dxfId="976" priority="1111" operator="containsText" text="Ind">
      <formula>NOT(ISERROR(SEARCH("Ind",B5)))</formula>
    </cfRule>
    <cfRule type="containsText" dxfId="975" priority="1112" operator="containsText" text="Lib Dem">
      <formula>NOT(ISERROR(SEARCH("Lib Dem",B5)))</formula>
    </cfRule>
    <cfRule type="containsText" dxfId="974" priority="1113" operator="containsText" text="Green">
      <formula>NOT(ISERROR(SEARCH("Green",B5)))</formula>
    </cfRule>
    <cfRule type="containsText" dxfId="973" priority="1114" operator="containsText" text="Conservative">
      <formula>NOT(ISERROR(SEARCH("Conservative",B5)))</formula>
    </cfRule>
    <cfRule type="containsText" dxfId="972" priority="1115" operator="containsText" text="SNP">
      <formula>NOT(ISERROR(SEARCH("SNP",B5)))</formula>
    </cfRule>
    <cfRule type="containsText" dxfId="971" priority="1116" operator="containsText" text="Labour">
      <formula>NOT(ISERROR(SEARCH("Labour",B5)))</formula>
    </cfRule>
  </conditionalFormatting>
  <conditionalFormatting sqref="B6">
    <cfRule type="containsText" dxfId="970" priority="1101" operator="containsText" text="Family">
      <formula>NOT(ISERROR(SEARCH("Family",B6)))</formula>
    </cfRule>
    <cfRule type="containsText" dxfId="969" priority="1102" operator="containsText" text="Alba">
      <formula>NOT(ISERROR(SEARCH("Alba",B6)))</formula>
    </cfRule>
    <cfRule type="containsText" dxfId="968" priority="1103" operator="containsText" text="Ind">
      <formula>NOT(ISERROR(SEARCH("Ind",B6)))</formula>
    </cfRule>
    <cfRule type="containsText" dxfId="967" priority="1104" operator="containsText" text="Lib Dem">
      <formula>NOT(ISERROR(SEARCH("Lib Dem",B6)))</formula>
    </cfRule>
    <cfRule type="containsText" dxfId="966" priority="1105" operator="containsText" text="Green">
      <formula>NOT(ISERROR(SEARCH("Green",B6)))</formula>
    </cfRule>
    <cfRule type="containsText" dxfId="965" priority="1106" operator="containsText" text="Conservative">
      <formula>NOT(ISERROR(SEARCH("Conservative",B6)))</formula>
    </cfRule>
    <cfRule type="containsText" dxfId="964" priority="1107" operator="containsText" text="SNP">
      <formula>NOT(ISERROR(SEARCH("SNP",B6)))</formula>
    </cfRule>
    <cfRule type="containsText" dxfId="963" priority="1108" operator="containsText" text="Labour">
      <formula>NOT(ISERROR(SEARCH("Labour",B6)))</formula>
    </cfRule>
  </conditionalFormatting>
  <conditionalFormatting sqref="B7">
    <cfRule type="containsText" dxfId="962" priority="1093" operator="containsText" text="Family">
      <formula>NOT(ISERROR(SEARCH("Family",B7)))</formula>
    </cfRule>
    <cfRule type="containsText" dxfId="961" priority="1094" operator="containsText" text="Alba">
      <formula>NOT(ISERROR(SEARCH("Alba",B7)))</formula>
    </cfRule>
    <cfRule type="containsText" dxfId="960" priority="1095" operator="containsText" text="Ind">
      <formula>NOT(ISERROR(SEARCH("Ind",B7)))</formula>
    </cfRule>
    <cfRule type="containsText" dxfId="959" priority="1096" operator="containsText" text="Lib Dem">
      <formula>NOT(ISERROR(SEARCH("Lib Dem",B7)))</formula>
    </cfRule>
    <cfRule type="containsText" dxfId="958" priority="1097" operator="containsText" text="Green">
      <formula>NOT(ISERROR(SEARCH("Green",B7)))</formula>
    </cfRule>
    <cfRule type="containsText" dxfId="957" priority="1098" operator="containsText" text="Conservative">
      <formula>NOT(ISERROR(SEARCH("Conservative",B7)))</formula>
    </cfRule>
    <cfRule type="containsText" dxfId="956" priority="1099" operator="containsText" text="SNP">
      <formula>NOT(ISERROR(SEARCH("SNP",B7)))</formula>
    </cfRule>
    <cfRule type="containsText" dxfId="955" priority="1100" operator="containsText" text="Labour">
      <formula>NOT(ISERROR(SEARCH("Labour",B7)))</formula>
    </cfRule>
  </conditionalFormatting>
  <conditionalFormatting sqref="B8">
    <cfRule type="containsText" dxfId="954" priority="1085" operator="containsText" text="Family">
      <formula>NOT(ISERROR(SEARCH("Family",B8)))</formula>
    </cfRule>
    <cfRule type="containsText" dxfId="953" priority="1086" operator="containsText" text="Alba">
      <formula>NOT(ISERROR(SEARCH("Alba",B8)))</formula>
    </cfRule>
    <cfRule type="containsText" dxfId="952" priority="1087" operator="containsText" text="Ind">
      <formula>NOT(ISERROR(SEARCH("Ind",B8)))</formula>
    </cfRule>
    <cfRule type="containsText" dxfId="951" priority="1088" operator="containsText" text="Lib Dem">
      <formula>NOT(ISERROR(SEARCH("Lib Dem",B8)))</formula>
    </cfRule>
    <cfRule type="containsText" dxfId="950" priority="1089" operator="containsText" text="Green">
      <formula>NOT(ISERROR(SEARCH("Green",B8)))</formula>
    </cfRule>
    <cfRule type="containsText" dxfId="949" priority="1090" operator="containsText" text="Conservative">
      <formula>NOT(ISERROR(SEARCH("Conservative",B8)))</formula>
    </cfRule>
    <cfRule type="containsText" dxfId="948" priority="1091" operator="containsText" text="SNP">
      <formula>NOT(ISERROR(SEARCH("SNP",B8)))</formula>
    </cfRule>
    <cfRule type="containsText" dxfId="947" priority="1092" operator="containsText" text="Labour">
      <formula>NOT(ISERROR(SEARCH("Labour",B8)))</formula>
    </cfRule>
  </conditionalFormatting>
  <conditionalFormatting sqref="B9">
    <cfRule type="containsText" dxfId="946" priority="1077" operator="containsText" text="Family">
      <formula>NOT(ISERROR(SEARCH("Family",B9)))</formula>
    </cfRule>
    <cfRule type="containsText" dxfId="945" priority="1078" operator="containsText" text="Alba">
      <formula>NOT(ISERROR(SEARCH("Alba",B9)))</formula>
    </cfRule>
    <cfRule type="containsText" dxfId="944" priority="1079" operator="containsText" text="Ind">
      <formula>NOT(ISERROR(SEARCH("Ind",B9)))</formula>
    </cfRule>
    <cfRule type="containsText" dxfId="943" priority="1080" operator="containsText" text="Lib Dem">
      <formula>NOT(ISERROR(SEARCH("Lib Dem",B9)))</formula>
    </cfRule>
    <cfRule type="containsText" dxfId="942" priority="1081" operator="containsText" text="Green">
      <formula>NOT(ISERROR(SEARCH("Green",B9)))</formula>
    </cfRule>
    <cfRule type="containsText" dxfId="941" priority="1082" operator="containsText" text="Conservative">
      <formula>NOT(ISERROR(SEARCH("Conservative",B9)))</formula>
    </cfRule>
    <cfRule type="containsText" dxfId="940" priority="1083" operator="containsText" text="SNP">
      <formula>NOT(ISERROR(SEARCH("SNP",B9)))</formula>
    </cfRule>
    <cfRule type="containsText" dxfId="939" priority="1084" operator="containsText" text="Labour">
      <formula>NOT(ISERROR(SEARCH("Labour",B9)))</formula>
    </cfRule>
  </conditionalFormatting>
  <conditionalFormatting sqref="R4:X4">
    <cfRule type="containsText" dxfId="938" priority="1053" operator="containsText" text="Family">
      <formula>NOT(ISERROR(SEARCH("Family",R4)))</formula>
    </cfRule>
    <cfRule type="containsText" dxfId="937" priority="1054" operator="containsText" text="Alba">
      <formula>NOT(ISERROR(SEARCH("Alba",R4)))</formula>
    </cfRule>
    <cfRule type="containsText" dxfId="936" priority="1055" operator="containsText" text="Ind">
      <formula>NOT(ISERROR(SEARCH("Ind",R4)))</formula>
    </cfRule>
    <cfRule type="containsText" dxfId="935" priority="1056" operator="containsText" text="Lib Dem">
      <formula>NOT(ISERROR(SEARCH("Lib Dem",R4)))</formula>
    </cfRule>
    <cfRule type="containsText" dxfId="934" priority="1057" operator="containsText" text="Green">
      <formula>NOT(ISERROR(SEARCH("Green",R4)))</formula>
    </cfRule>
    <cfRule type="containsText" dxfId="933" priority="1058" operator="containsText" text="Conservative">
      <formula>NOT(ISERROR(SEARCH("Conservative",R4)))</formula>
    </cfRule>
    <cfRule type="containsText" dxfId="932" priority="1059" operator="containsText" text="SNP">
      <formula>NOT(ISERROR(SEARCH("SNP",R4)))</formula>
    </cfRule>
    <cfRule type="containsText" dxfId="931" priority="1060" operator="containsText" text="Labour">
      <formula>NOT(ISERROR(SEARCH("Labour",R4)))</formula>
    </cfRule>
  </conditionalFormatting>
  <conditionalFormatting sqref="Q5">
    <cfRule type="containsText" dxfId="930" priority="1045" operator="containsText" text="Family">
      <formula>NOT(ISERROR(SEARCH("Family",Q5)))</formula>
    </cfRule>
    <cfRule type="containsText" dxfId="929" priority="1046" operator="containsText" text="Alba">
      <formula>NOT(ISERROR(SEARCH("Alba",Q5)))</formula>
    </cfRule>
    <cfRule type="containsText" dxfId="928" priority="1047" operator="containsText" text="Ind">
      <formula>NOT(ISERROR(SEARCH("Ind",Q5)))</formula>
    </cfRule>
    <cfRule type="containsText" dxfId="927" priority="1048" operator="containsText" text="Lib Dem">
      <formula>NOT(ISERROR(SEARCH("Lib Dem",Q5)))</formula>
    </cfRule>
    <cfRule type="containsText" dxfId="926" priority="1049" operator="containsText" text="Green">
      <formula>NOT(ISERROR(SEARCH("Green",Q5)))</formula>
    </cfRule>
    <cfRule type="containsText" dxfId="925" priority="1050" operator="containsText" text="Conservative">
      <formula>NOT(ISERROR(SEARCH("Conservative",Q5)))</formula>
    </cfRule>
    <cfRule type="containsText" dxfId="924" priority="1051" operator="containsText" text="SNP">
      <formula>NOT(ISERROR(SEARCH("SNP",Q5)))</formula>
    </cfRule>
    <cfRule type="containsText" dxfId="923" priority="1052" operator="containsText" text="Labour">
      <formula>NOT(ISERROR(SEARCH("Labour",Q5)))</formula>
    </cfRule>
  </conditionalFormatting>
  <conditionalFormatting sqref="Q6">
    <cfRule type="containsText" dxfId="922" priority="1037" operator="containsText" text="Family">
      <formula>NOT(ISERROR(SEARCH("Family",Q6)))</formula>
    </cfRule>
    <cfRule type="containsText" dxfId="921" priority="1038" operator="containsText" text="Alba">
      <formula>NOT(ISERROR(SEARCH("Alba",Q6)))</formula>
    </cfRule>
    <cfRule type="containsText" dxfId="920" priority="1039" operator="containsText" text="Ind">
      <formula>NOT(ISERROR(SEARCH("Ind",Q6)))</formula>
    </cfRule>
    <cfRule type="containsText" dxfId="919" priority="1040" operator="containsText" text="Lib Dem">
      <formula>NOT(ISERROR(SEARCH("Lib Dem",Q6)))</formula>
    </cfRule>
    <cfRule type="containsText" dxfId="918" priority="1041" operator="containsText" text="Green">
      <formula>NOT(ISERROR(SEARCH("Green",Q6)))</formula>
    </cfRule>
    <cfRule type="containsText" dxfId="917" priority="1042" operator="containsText" text="Conservative">
      <formula>NOT(ISERROR(SEARCH("Conservative",Q6)))</formula>
    </cfRule>
    <cfRule type="containsText" dxfId="916" priority="1043" operator="containsText" text="SNP">
      <formula>NOT(ISERROR(SEARCH("SNP",Q6)))</formula>
    </cfRule>
    <cfRule type="containsText" dxfId="915" priority="1044" operator="containsText" text="Labour">
      <formula>NOT(ISERROR(SEARCH("Labour",Q6)))</formula>
    </cfRule>
  </conditionalFormatting>
  <conditionalFormatting sqref="Q7">
    <cfRule type="containsText" dxfId="914" priority="1029" operator="containsText" text="Family">
      <formula>NOT(ISERROR(SEARCH("Family",Q7)))</formula>
    </cfRule>
    <cfRule type="containsText" dxfId="913" priority="1030" operator="containsText" text="Alba">
      <formula>NOT(ISERROR(SEARCH("Alba",Q7)))</formula>
    </cfRule>
    <cfRule type="containsText" dxfId="912" priority="1031" operator="containsText" text="Ind">
      <formula>NOT(ISERROR(SEARCH("Ind",Q7)))</formula>
    </cfRule>
    <cfRule type="containsText" dxfId="911" priority="1032" operator="containsText" text="Lib Dem">
      <formula>NOT(ISERROR(SEARCH("Lib Dem",Q7)))</formula>
    </cfRule>
    <cfRule type="containsText" dxfId="910" priority="1033" operator="containsText" text="Green">
      <formula>NOT(ISERROR(SEARCH("Green",Q7)))</formula>
    </cfRule>
    <cfRule type="containsText" dxfId="909" priority="1034" operator="containsText" text="Conservative">
      <formula>NOT(ISERROR(SEARCH("Conservative",Q7)))</formula>
    </cfRule>
    <cfRule type="containsText" dxfId="908" priority="1035" operator="containsText" text="SNP">
      <formula>NOT(ISERROR(SEARCH("SNP",Q7)))</formula>
    </cfRule>
    <cfRule type="containsText" dxfId="907" priority="1036" operator="containsText" text="Labour">
      <formula>NOT(ISERROR(SEARCH("Labour",Q7)))</formula>
    </cfRule>
  </conditionalFormatting>
  <conditionalFormatting sqref="Q8">
    <cfRule type="containsText" dxfId="906" priority="1021" operator="containsText" text="Family">
      <formula>NOT(ISERROR(SEARCH("Family",Q8)))</formula>
    </cfRule>
    <cfRule type="containsText" dxfId="905" priority="1022" operator="containsText" text="Alba">
      <formula>NOT(ISERROR(SEARCH("Alba",Q8)))</formula>
    </cfRule>
    <cfRule type="containsText" dxfId="904" priority="1023" operator="containsText" text="Ind">
      <formula>NOT(ISERROR(SEARCH("Ind",Q8)))</formula>
    </cfRule>
    <cfRule type="containsText" dxfId="903" priority="1024" operator="containsText" text="Lib Dem">
      <formula>NOT(ISERROR(SEARCH("Lib Dem",Q8)))</formula>
    </cfRule>
    <cfRule type="containsText" dxfId="902" priority="1025" operator="containsText" text="Green">
      <formula>NOT(ISERROR(SEARCH("Green",Q8)))</formula>
    </cfRule>
    <cfRule type="containsText" dxfId="901" priority="1026" operator="containsText" text="Conservative">
      <formula>NOT(ISERROR(SEARCH("Conservative",Q8)))</formula>
    </cfRule>
    <cfRule type="containsText" dxfId="900" priority="1027" operator="containsText" text="SNP">
      <formula>NOT(ISERROR(SEARCH("SNP",Q8)))</formula>
    </cfRule>
    <cfRule type="containsText" dxfId="899" priority="1028" operator="containsText" text="Labour">
      <formula>NOT(ISERROR(SEARCH("Labour",Q8)))</formula>
    </cfRule>
  </conditionalFormatting>
  <conditionalFormatting sqref="Q9">
    <cfRule type="containsText" dxfId="898" priority="1013" operator="containsText" text="Family">
      <formula>NOT(ISERROR(SEARCH("Family",Q9)))</formula>
    </cfRule>
    <cfRule type="containsText" dxfId="897" priority="1014" operator="containsText" text="Alba">
      <formula>NOT(ISERROR(SEARCH("Alba",Q9)))</formula>
    </cfRule>
    <cfRule type="containsText" dxfId="896" priority="1015" operator="containsText" text="Ind">
      <formula>NOT(ISERROR(SEARCH("Ind",Q9)))</formula>
    </cfRule>
    <cfRule type="containsText" dxfId="895" priority="1016" operator="containsText" text="Lib Dem">
      <formula>NOT(ISERROR(SEARCH("Lib Dem",Q9)))</formula>
    </cfRule>
    <cfRule type="containsText" dxfId="894" priority="1017" operator="containsText" text="Green">
      <formula>NOT(ISERROR(SEARCH("Green",Q9)))</formula>
    </cfRule>
    <cfRule type="containsText" dxfId="893" priority="1018" operator="containsText" text="Conservative">
      <formula>NOT(ISERROR(SEARCH("Conservative",Q9)))</formula>
    </cfRule>
    <cfRule type="containsText" dxfId="892" priority="1019" operator="containsText" text="SNP">
      <formula>NOT(ISERROR(SEARCH("SNP",Q9)))</formula>
    </cfRule>
    <cfRule type="containsText" dxfId="891" priority="1020" operator="containsText" text="Labour">
      <formula>NOT(ISERROR(SEARCH("Labour",Q9)))</formula>
    </cfRule>
  </conditionalFormatting>
  <conditionalFormatting sqref="C16:N16">
    <cfRule type="top10" dxfId="890" priority="995" bottom="1" rank="1"/>
    <cfRule type="top10" dxfId="889" priority="996" rank="1"/>
  </conditionalFormatting>
  <conditionalFormatting sqref="C17:N17">
    <cfRule type="top10" dxfId="888" priority="993" bottom="1" rank="1"/>
    <cfRule type="top10" dxfId="887" priority="994" rank="1"/>
  </conditionalFormatting>
  <conditionalFormatting sqref="C18:N18">
    <cfRule type="top10" dxfId="886" priority="991" bottom="1" rank="1"/>
    <cfRule type="top10" dxfId="885" priority="992" rank="1"/>
  </conditionalFormatting>
  <conditionalFormatting sqref="C19:N19">
    <cfRule type="top10" dxfId="884" priority="989" bottom="1" rank="1"/>
    <cfRule type="top10" dxfId="883" priority="990" rank="1"/>
  </conditionalFormatting>
  <conditionalFormatting sqref="C15:N15">
    <cfRule type="containsText" dxfId="882" priority="951" operator="containsText" text="Family">
      <formula>NOT(ISERROR(SEARCH("Family",C15)))</formula>
    </cfRule>
    <cfRule type="containsText" dxfId="881" priority="966" operator="containsText" text="Alba">
      <formula>NOT(ISERROR(SEARCH("Alba",C15)))</formula>
    </cfRule>
    <cfRule type="containsText" dxfId="880" priority="967" operator="containsText" text="Ind">
      <formula>NOT(ISERROR(SEARCH("Ind",C15)))</formula>
    </cfRule>
    <cfRule type="containsText" dxfId="879" priority="968" operator="containsText" text="Lib Dem">
      <formula>NOT(ISERROR(SEARCH("Lib Dem",C15)))</formula>
    </cfRule>
    <cfRule type="containsText" dxfId="878" priority="969" operator="containsText" text="Green">
      <formula>NOT(ISERROR(SEARCH("Green",C15)))</formula>
    </cfRule>
    <cfRule type="containsText" dxfId="877" priority="970" operator="containsText" text="Conservative">
      <formula>NOT(ISERROR(SEARCH("Conservative",C15)))</formula>
    </cfRule>
    <cfRule type="containsText" dxfId="876" priority="971" operator="containsText" text="SNP">
      <formula>NOT(ISERROR(SEARCH("SNP",C15)))</formula>
    </cfRule>
    <cfRule type="containsText" dxfId="875" priority="972" operator="containsText" text="Labour">
      <formula>NOT(ISERROR(SEARCH("Labour",C15)))</formula>
    </cfRule>
  </conditionalFormatting>
  <conditionalFormatting sqref="B16">
    <cfRule type="containsText" dxfId="874" priority="943" operator="containsText" text="Family">
      <formula>NOT(ISERROR(SEARCH("Family",B16)))</formula>
    </cfRule>
    <cfRule type="containsText" dxfId="873" priority="944" operator="containsText" text="Alba">
      <formula>NOT(ISERROR(SEARCH("Alba",B16)))</formula>
    </cfRule>
    <cfRule type="containsText" dxfId="872" priority="945" operator="containsText" text="Ind">
      <formula>NOT(ISERROR(SEARCH("Ind",B16)))</formula>
    </cfRule>
    <cfRule type="containsText" dxfId="871" priority="946" operator="containsText" text="Lib Dem">
      <formula>NOT(ISERROR(SEARCH("Lib Dem",B16)))</formula>
    </cfRule>
    <cfRule type="containsText" dxfId="870" priority="947" operator="containsText" text="Green">
      <formula>NOT(ISERROR(SEARCH("Green",B16)))</formula>
    </cfRule>
    <cfRule type="containsText" dxfId="869" priority="948" operator="containsText" text="Conservative">
      <formula>NOT(ISERROR(SEARCH("Conservative",B16)))</formula>
    </cfRule>
    <cfRule type="containsText" dxfId="868" priority="949" operator="containsText" text="SNP">
      <formula>NOT(ISERROR(SEARCH("SNP",B16)))</formula>
    </cfRule>
    <cfRule type="containsText" dxfId="867" priority="950" operator="containsText" text="Labour">
      <formula>NOT(ISERROR(SEARCH("Labour",B16)))</formula>
    </cfRule>
  </conditionalFormatting>
  <conditionalFormatting sqref="B17">
    <cfRule type="containsText" dxfId="866" priority="935" operator="containsText" text="Family">
      <formula>NOT(ISERROR(SEARCH("Family",B17)))</formula>
    </cfRule>
    <cfRule type="containsText" dxfId="865" priority="936" operator="containsText" text="Alba">
      <formula>NOT(ISERROR(SEARCH("Alba",B17)))</formula>
    </cfRule>
    <cfRule type="containsText" dxfId="864" priority="937" operator="containsText" text="Ind">
      <formula>NOT(ISERROR(SEARCH("Ind",B17)))</formula>
    </cfRule>
    <cfRule type="containsText" dxfId="863" priority="938" operator="containsText" text="Lib Dem">
      <formula>NOT(ISERROR(SEARCH("Lib Dem",B17)))</formula>
    </cfRule>
    <cfRule type="containsText" dxfId="862" priority="939" operator="containsText" text="Green">
      <formula>NOT(ISERROR(SEARCH("Green",B17)))</formula>
    </cfRule>
    <cfRule type="containsText" dxfId="861" priority="940" operator="containsText" text="Conservative">
      <formula>NOT(ISERROR(SEARCH("Conservative",B17)))</formula>
    </cfRule>
    <cfRule type="containsText" dxfId="860" priority="941" operator="containsText" text="SNP">
      <formula>NOT(ISERROR(SEARCH("SNP",B17)))</formula>
    </cfRule>
    <cfRule type="containsText" dxfId="859" priority="942" operator="containsText" text="Labour">
      <formula>NOT(ISERROR(SEARCH("Labour",B17)))</formula>
    </cfRule>
  </conditionalFormatting>
  <conditionalFormatting sqref="B18">
    <cfRule type="containsText" dxfId="858" priority="927" operator="containsText" text="Family">
      <formula>NOT(ISERROR(SEARCH("Family",B18)))</formula>
    </cfRule>
    <cfRule type="containsText" dxfId="857" priority="928" operator="containsText" text="Alba">
      <formula>NOT(ISERROR(SEARCH("Alba",B18)))</formula>
    </cfRule>
    <cfRule type="containsText" dxfId="856" priority="929" operator="containsText" text="Ind">
      <formula>NOT(ISERROR(SEARCH("Ind",B18)))</formula>
    </cfRule>
    <cfRule type="containsText" dxfId="855" priority="930" operator="containsText" text="Lib Dem">
      <formula>NOT(ISERROR(SEARCH("Lib Dem",B18)))</formula>
    </cfRule>
    <cfRule type="containsText" dxfId="854" priority="931" operator="containsText" text="Green">
      <formula>NOT(ISERROR(SEARCH("Green",B18)))</formula>
    </cfRule>
    <cfRule type="containsText" dxfId="853" priority="932" operator="containsText" text="Conservative">
      <formula>NOT(ISERROR(SEARCH("Conservative",B18)))</formula>
    </cfRule>
    <cfRule type="containsText" dxfId="852" priority="933" operator="containsText" text="SNP">
      <formula>NOT(ISERROR(SEARCH("SNP",B18)))</formula>
    </cfRule>
    <cfRule type="containsText" dxfId="851" priority="934" operator="containsText" text="Labour">
      <formula>NOT(ISERROR(SEARCH("Labour",B18)))</formula>
    </cfRule>
  </conditionalFormatting>
  <conditionalFormatting sqref="B19">
    <cfRule type="containsText" dxfId="850" priority="919" operator="containsText" text="Family">
      <formula>NOT(ISERROR(SEARCH("Family",B19)))</formula>
    </cfRule>
    <cfRule type="containsText" dxfId="849" priority="920" operator="containsText" text="Alba">
      <formula>NOT(ISERROR(SEARCH("Alba",B19)))</formula>
    </cfRule>
    <cfRule type="containsText" dxfId="848" priority="921" operator="containsText" text="Ind">
      <formula>NOT(ISERROR(SEARCH("Ind",B19)))</formula>
    </cfRule>
    <cfRule type="containsText" dxfId="847" priority="922" operator="containsText" text="Lib Dem">
      <formula>NOT(ISERROR(SEARCH("Lib Dem",B19)))</formula>
    </cfRule>
    <cfRule type="containsText" dxfId="846" priority="923" operator="containsText" text="Green">
      <formula>NOT(ISERROR(SEARCH("Green",B19)))</formula>
    </cfRule>
    <cfRule type="containsText" dxfId="845" priority="924" operator="containsText" text="Conservative">
      <formula>NOT(ISERROR(SEARCH("Conservative",B19)))</formula>
    </cfRule>
    <cfRule type="containsText" dxfId="844" priority="925" operator="containsText" text="SNP">
      <formula>NOT(ISERROR(SEARCH("SNP",B19)))</formula>
    </cfRule>
    <cfRule type="containsText" dxfId="843" priority="926" operator="containsText" text="Labour">
      <formula>NOT(ISERROR(SEARCH("Labour",B19)))</formula>
    </cfRule>
  </conditionalFormatting>
  <conditionalFormatting sqref="R15:X15">
    <cfRule type="containsText" dxfId="842" priority="887" operator="containsText" text="Family">
      <formula>NOT(ISERROR(SEARCH("Family",R15)))</formula>
    </cfRule>
    <cfRule type="containsText" dxfId="841" priority="888" operator="containsText" text="Alba">
      <formula>NOT(ISERROR(SEARCH("Alba",R15)))</formula>
    </cfRule>
    <cfRule type="containsText" dxfId="840" priority="889" operator="containsText" text="Ind">
      <formula>NOT(ISERROR(SEARCH("Ind",R15)))</formula>
    </cfRule>
    <cfRule type="containsText" dxfId="839" priority="890" operator="containsText" text="Lib Dem">
      <formula>NOT(ISERROR(SEARCH("Lib Dem",R15)))</formula>
    </cfRule>
    <cfRule type="containsText" dxfId="838" priority="891" operator="containsText" text="Green">
      <formula>NOT(ISERROR(SEARCH("Green",R15)))</formula>
    </cfRule>
    <cfRule type="containsText" dxfId="837" priority="892" operator="containsText" text="Conservative">
      <formula>NOT(ISERROR(SEARCH("Conservative",R15)))</formula>
    </cfRule>
    <cfRule type="containsText" dxfId="836" priority="893" operator="containsText" text="SNP">
      <formula>NOT(ISERROR(SEARCH("SNP",R15)))</formula>
    </cfRule>
    <cfRule type="containsText" dxfId="835" priority="894" operator="containsText" text="Labour">
      <formula>NOT(ISERROR(SEARCH("Labour",R15)))</formula>
    </cfRule>
  </conditionalFormatting>
  <conditionalFormatting sqref="Q16">
    <cfRule type="containsText" dxfId="834" priority="879" operator="containsText" text="Family">
      <formula>NOT(ISERROR(SEARCH("Family",Q16)))</formula>
    </cfRule>
    <cfRule type="containsText" dxfId="833" priority="880" operator="containsText" text="Alba">
      <formula>NOT(ISERROR(SEARCH("Alba",Q16)))</formula>
    </cfRule>
    <cfRule type="containsText" dxfId="832" priority="881" operator="containsText" text="Ind">
      <formula>NOT(ISERROR(SEARCH("Ind",Q16)))</formula>
    </cfRule>
    <cfRule type="containsText" dxfId="831" priority="882" operator="containsText" text="Lib Dem">
      <formula>NOT(ISERROR(SEARCH("Lib Dem",Q16)))</formula>
    </cfRule>
    <cfRule type="containsText" dxfId="830" priority="883" operator="containsText" text="Green">
      <formula>NOT(ISERROR(SEARCH("Green",Q16)))</formula>
    </cfRule>
    <cfRule type="containsText" dxfId="829" priority="884" operator="containsText" text="Conservative">
      <formula>NOT(ISERROR(SEARCH("Conservative",Q16)))</formula>
    </cfRule>
    <cfRule type="containsText" dxfId="828" priority="885" operator="containsText" text="SNP">
      <formula>NOT(ISERROR(SEARCH("SNP",Q16)))</formula>
    </cfRule>
    <cfRule type="containsText" dxfId="827" priority="886" operator="containsText" text="Labour">
      <formula>NOT(ISERROR(SEARCH("Labour",Q16)))</formula>
    </cfRule>
  </conditionalFormatting>
  <conditionalFormatting sqref="Q17">
    <cfRule type="containsText" dxfId="826" priority="871" operator="containsText" text="Family">
      <formula>NOT(ISERROR(SEARCH("Family",Q17)))</formula>
    </cfRule>
    <cfRule type="containsText" dxfId="825" priority="872" operator="containsText" text="Alba">
      <formula>NOT(ISERROR(SEARCH("Alba",Q17)))</formula>
    </cfRule>
    <cfRule type="containsText" dxfId="824" priority="873" operator="containsText" text="Ind">
      <formula>NOT(ISERROR(SEARCH("Ind",Q17)))</formula>
    </cfRule>
    <cfRule type="containsText" dxfId="823" priority="874" operator="containsText" text="Lib Dem">
      <formula>NOT(ISERROR(SEARCH("Lib Dem",Q17)))</formula>
    </cfRule>
    <cfRule type="containsText" dxfId="822" priority="875" operator="containsText" text="Green">
      <formula>NOT(ISERROR(SEARCH("Green",Q17)))</formula>
    </cfRule>
    <cfRule type="containsText" dxfId="821" priority="876" operator="containsText" text="Conservative">
      <formula>NOT(ISERROR(SEARCH("Conservative",Q17)))</formula>
    </cfRule>
    <cfRule type="containsText" dxfId="820" priority="877" operator="containsText" text="SNP">
      <formula>NOT(ISERROR(SEARCH("SNP",Q17)))</formula>
    </cfRule>
    <cfRule type="containsText" dxfId="819" priority="878" operator="containsText" text="Labour">
      <formula>NOT(ISERROR(SEARCH("Labour",Q17)))</formula>
    </cfRule>
  </conditionalFormatting>
  <conditionalFormatting sqref="Q18">
    <cfRule type="containsText" dxfId="818" priority="863" operator="containsText" text="Family">
      <formula>NOT(ISERROR(SEARCH("Family",Q18)))</formula>
    </cfRule>
    <cfRule type="containsText" dxfId="817" priority="864" operator="containsText" text="Alba">
      <formula>NOT(ISERROR(SEARCH("Alba",Q18)))</formula>
    </cfRule>
    <cfRule type="containsText" dxfId="816" priority="865" operator="containsText" text="Ind">
      <formula>NOT(ISERROR(SEARCH("Ind",Q18)))</formula>
    </cfRule>
    <cfRule type="containsText" dxfId="815" priority="866" operator="containsText" text="Lib Dem">
      <formula>NOT(ISERROR(SEARCH("Lib Dem",Q18)))</formula>
    </cfRule>
    <cfRule type="containsText" dxfId="814" priority="867" operator="containsText" text="Green">
      <formula>NOT(ISERROR(SEARCH("Green",Q18)))</formula>
    </cfRule>
    <cfRule type="containsText" dxfId="813" priority="868" operator="containsText" text="Conservative">
      <formula>NOT(ISERROR(SEARCH("Conservative",Q18)))</formula>
    </cfRule>
    <cfRule type="containsText" dxfId="812" priority="869" operator="containsText" text="SNP">
      <formula>NOT(ISERROR(SEARCH("SNP",Q18)))</formula>
    </cfRule>
    <cfRule type="containsText" dxfId="811" priority="870" operator="containsText" text="Labour">
      <formula>NOT(ISERROR(SEARCH("Labour",Q18)))</formula>
    </cfRule>
  </conditionalFormatting>
  <conditionalFormatting sqref="Q19">
    <cfRule type="containsText" dxfId="810" priority="855" operator="containsText" text="Family">
      <formula>NOT(ISERROR(SEARCH("Family",Q19)))</formula>
    </cfRule>
    <cfRule type="containsText" dxfId="809" priority="856" operator="containsText" text="Alba">
      <formula>NOT(ISERROR(SEARCH("Alba",Q19)))</formula>
    </cfRule>
    <cfRule type="containsText" dxfId="808" priority="857" operator="containsText" text="Ind">
      <formula>NOT(ISERROR(SEARCH("Ind",Q19)))</formula>
    </cfRule>
    <cfRule type="containsText" dxfId="807" priority="858" operator="containsText" text="Lib Dem">
      <formula>NOT(ISERROR(SEARCH("Lib Dem",Q19)))</formula>
    </cfRule>
    <cfRule type="containsText" dxfId="806" priority="859" operator="containsText" text="Green">
      <formula>NOT(ISERROR(SEARCH("Green",Q19)))</formula>
    </cfRule>
    <cfRule type="containsText" dxfId="805" priority="860" operator="containsText" text="Conservative">
      <formula>NOT(ISERROR(SEARCH("Conservative",Q19)))</formula>
    </cfRule>
    <cfRule type="containsText" dxfId="804" priority="861" operator="containsText" text="SNP">
      <formula>NOT(ISERROR(SEARCH("SNP",Q19)))</formula>
    </cfRule>
    <cfRule type="containsText" dxfId="803" priority="862" operator="containsText" text="Labour">
      <formula>NOT(ISERROR(SEARCH("Labour",Q19)))</formula>
    </cfRule>
  </conditionalFormatting>
  <conditionalFormatting sqref="C29:N29">
    <cfRule type="top10" dxfId="802" priority="829" bottom="1" rank="1"/>
    <cfRule type="top10" dxfId="801" priority="830" rank="1"/>
  </conditionalFormatting>
  <conditionalFormatting sqref="C30:N30">
    <cfRule type="top10" dxfId="800" priority="827" bottom="1" rank="1"/>
    <cfRule type="top10" dxfId="799" priority="828" rank="1"/>
  </conditionalFormatting>
  <conditionalFormatting sqref="C31:N31">
    <cfRule type="top10" dxfId="798" priority="825" bottom="1" rank="1"/>
    <cfRule type="top10" dxfId="797" priority="826" rank="1"/>
  </conditionalFormatting>
  <conditionalFormatting sqref="C32:N32">
    <cfRule type="top10" dxfId="796" priority="823" bottom="1" rank="1"/>
    <cfRule type="top10" dxfId="795" priority="824" rank="1"/>
  </conditionalFormatting>
  <conditionalFormatting sqref="C28:N28">
    <cfRule type="containsText" dxfId="794" priority="785" operator="containsText" text="Family">
      <formula>NOT(ISERROR(SEARCH("Family",C28)))</formula>
    </cfRule>
    <cfRule type="containsText" dxfId="793" priority="800" operator="containsText" text="Alba">
      <formula>NOT(ISERROR(SEARCH("Alba",C28)))</formula>
    </cfRule>
    <cfRule type="containsText" dxfId="792" priority="801" operator="containsText" text="Ind">
      <formula>NOT(ISERROR(SEARCH("Ind",C28)))</formula>
    </cfRule>
    <cfRule type="containsText" dxfId="791" priority="802" operator="containsText" text="Lib Dem">
      <formula>NOT(ISERROR(SEARCH("Lib Dem",C28)))</formula>
    </cfRule>
    <cfRule type="containsText" dxfId="790" priority="803" operator="containsText" text="Green">
      <formula>NOT(ISERROR(SEARCH("Green",C28)))</formula>
    </cfRule>
    <cfRule type="containsText" dxfId="789" priority="804" operator="containsText" text="Conservative">
      <formula>NOT(ISERROR(SEARCH("Conservative",C28)))</formula>
    </cfRule>
    <cfRule type="containsText" dxfId="788" priority="805" operator="containsText" text="SNP">
      <formula>NOT(ISERROR(SEARCH("SNP",C28)))</formula>
    </cfRule>
    <cfRule type="containsText" dxfId="787" priority="806" operator="containsText" text="Labour">
      <formula>NOT(ISERROR(SEARCH("Labour",C28)))</formula>
    </cfRule>
  </conditionalFormatting>
  <conditionalFormatting sqref="B29">
    <cfRule type="containsText" dxfId="786" priority="777" operator="containsText" text="Family">
      <formula>NOT(ISERROR(SEARCH("Family",B29)))</formula>
    </cfRule>
    <cfRule type="containsText" dxfId="785" priority="778" operator="containsText" text="Alba">
      <formula>NOT(ISERROR(SEARCH("Alba",B29)))</formula>
    </cfRule>
    <cfRule type="containsText" dxfId="784" priority="779" operator="containsText" text="Ind">
      <formula>NOT(ISERROR(SEARCH("Ind",B29)))</formula>
    </cfRule>
    <cfRule type="containsText" dxfId="783" priority="780" operator="containsText" text="Lib Dem">
      <formula>NOT(ISERROR(SEARCH("Lib Dem",B29)))</formula>
    </cfRule>
    <cfRule type="containsText" dxfId="782" priority="781" operator="containsText" text="Green">
      <formula>NOT(ISERROR(SEARCH("Green",B29)))</formula>
    </cfRule>
    <cfRule type="containsText" dxfId="781" priority="782" operator="containsText" text="Conservative">
      <formula>NOT(ISERROR(SEARCH("Conservative",B29)))</formula>
    </cfRule>
    <cfRule type="containsText" dxfId="780" priority="783" operator="containsText" text="SNP">
      <formula>NOT(ISERROR(SEARCH("SNP",B29)))</formula>
    </cfRule>
    <cfRule type="containsText" dxfId="779" priority="784" operator="containsText" text="Labour">
      <formula>NOT(ISERROR(SEARCH("Labour",B29)))</formula>
    </cfRule>
  </conditionalFormatting>
  <conditionalFormatting sqref="B30">
    <cfRule type="containsText" dxfId="778" priority="769" operator="containsText" text="Family">
      <formula>NOT(ISERROR(SEARCH("Family",B30)))</formula>
    </cfRule>
    <cfRule type="containsText" dxfId="777" priority="770" operator="containsText" text="Alba">
      <formula>NOT(ISERROR(SEARCH("Alba",B30)))</formula>
    </cfRule>
    <cfRule type="containsText" dxfId="776" priority="771" operator="containsText" text="Ind">
      <formula>NOT(ISERROR(SEARCH("Ind",B30)))</formula>
    </cfRule>
    <cfRule type="containsText" dxfId="775" priority="772" operator="containsText" text="Lib Dem">
      <formula>NOT(ISERROR(SEARCH("Lib Dem",B30)))</formula>
    </cfRule>
    <cfRule type="containsText" dxfId="774" priority="773" operator="containsText" text="Green">
      <formula>NOT(ISERROR(SEARCH("Green",B30)))</formula>
    </cfRule>
    <cfRule type="containsText" dxfId="773" priority="774" operator="containsText" text="Conservative">
      <formula>NOT(ISERROR(SEARCH("Conservative",B30)))</formula>
    </cfRule>
    <cfRule type="containsText" dxfId="772" priority="775" operator="containsText" text="SNP">
      <formula>NOT(ISERROR(SEARCH("SNP",B30)))</formula>
    </cfRule>
    <cfRule type="containsText" dxfId="771" priority="776" operator="containsText" text="Labour">
      <formula>NOT(ISERROR(SEARCH("Labour",B30)))</formula>
    </cfRule>
  </conditionalFormatting>
  <conditionalFormatting sqref="B31">
    <cfRule type="containsText" dxfId="770" priority="761" operator="containsText" text="Family">
      <formula>NOT(ISERROR(SEARCH("Family",B31)))</formula>
    </cfRule>
    <cfRule type="containsText" dxfId="769" priority="762" operator="containsText" text="Alba">
      <formula>NOT(ISERROR(SEARCH("Alba",B31)))</formula>
    </cfRule>
    <cfRule type="containsText" dxfId="768" priority="763" operator="containsText" text="Ind">
      <formula>NOT(ISERROR(SEARCH("Ind",B31)))</formula>
    </cfRule>
    <cfRule type="containsText" dxfId="767" priority="764" operator="containsText" text="Lib Dem">
      <formula>NOT(ISERROR(SEARCH("Lib Dem",B31)))</formula>
    </cfRule>
    <cfRule type="containsText" dxfId="766" priority="765" operator="containsText" text="Green">
      <formula>NOT(ISERROR(SEARCH("Green",B31)))</formula>
    </cfRule>
    <cfRule type="containsText" dxfId="765" priority="766" operator="containsText" text="Conservative">
      <formula>NOT(ISERROR(SEARCH("Conservative",B31)))</formula>
    </cfRule>
    <cfRule type="containsText" dxfId="764" priority="767" operator="containsText" text="SNP">
      <formula>NOT(ISERROR(SEARCH("SNP",B31)))</formula>
    </cfRule>
    <cfRule type="containsText" dxfId="763" priority="768" operator="containsText" text="Labour">
      <formula>NOT(ISERROR(SEARCH("Labour",B31)))</formula>
    </cfRule>
  </conditionalFormatting>
  <conditionalFormatting sqref="B32">
    <cfRule type="containsText" dxfId="762" priority="753" operator="containsText" text="Family">
      <formula>NOT(ISERROR(SEARCH("Family",B32)))</formula>
    </cfRule>
    <cfRule type="containsText" dxfId="761" priority="754" operator="containsText" text="Alba">
      <formula>NOT(ISERROR(SEARCH("Alba",B32)))</formula>
    </cfRule>
    <cfRule type="containsText" dxfId="760" priority="755" operator="containsText" text="Ind">
      <formula>NOT(ISERROR(SEARCH("Ind",B32)))</formula>
    </cfRule>
    <cfRule type="containsText" dxfId="759" priority="756" operator="containsText" text="Lib Dem">
      <formula>NOT(ISERROR(SEARCH("Lib Dem",B32)))</formula>
    </cfRule>
    <cfRule type="containsText" dxfId="758" priority="757" operator="containsText" text="Green">
      <formula>NOT(ISERROR(SEARCH("Green",B32)))</formula>
    </cfRule>
    <cfRule type="containsText" dxfId="757" priority="758" operator="containsText" text="Conservative">
      <formula>NOT(ISERROR(SEARCH("Conservative",B32)))</formula>
    </cfRule>
    <cfRule type="containsText" dxfId="756" priority="759" operator="containsText" text="SNP">
      <formula>NOT(ISERROR(SEARCH("SNP",B32)))</formula>
    </cfRule>
    <cfRule type="containsText" dxfId="755" priority="760" operator="containsText" text="Labour">
      <formula>NOT(ISERROR(SEARCH("Labour",B32)))</formula>
    </cfRule>
  </conditionalFormatting>
  <conditionalFormatting sqref="R28:X28">
    <cfRule type="containsText" dxfId="754" priority="721" operator="containsText" text="Family">
      <formula>NOT(ISERROR(SEARCH("Family",R28)))</formula>
    </cfRule>
    <cfRule type="containsText" dxfId="753" priority="722" operator="containsText" text="Alba">
      <formula>NOT(ISERROR(SEARCH("Alba",R28)))</formula>
    </cfRule>
    <cfRule type="containsText" dxfId="752" priority="723" operator="containsText" text="Ind">
      <formula>NOT(ISERROR(SEARCH("Ind",R28)))</formula>
    </cfRule>
    <cfRule type="containsText" dxfId="751" priority="724" operator="containsText" text="Lib Dem">
      <formula>NOT(ISERROR(SEARCH("Lib Dem",R28)))</formula>
    </cfRule>
    <cfRule type="containsText" dxfId="750" priority="725" operator="containsText" text="Green">
      <formula>NOT(ISERROR(SEARCH("Green",R28)))</formula>
    </cfRule>
    <cfRule type="containsText" dxfId="749" priority="726" operator="containsText" text="Conservative">
      <formula>NOT(ISERROR(SEARCH("Conservative",R28)))</formula>
    </cfRule>
    <cfRule type="containsText" dxfId="748" priority="727" operator="containsText" text="SNP">
      <formula>NOT(ISERROR(SEARCH("SNP",R28)))</formula>
    </cfRule>
    <cfRule type="containsText" dxfId="747" priority="728" operator="containsText" text="Labour">
      <formula>NOT(ISERROR(SEARCH("Labour",R28)))</formula>
    </cfRule>
  </conditionalFormatting>
  <conditionalFormatting sqref="Q29">
    <cfRule type="containsText" dxfId="746" priority="713" operator="containsText" text="Family">
      <formula>NOT(ISERROR(SEARCH("Family",Q29)))</formula>
    </cfRule>
    <cfRule type="containsText" dxfId="745" priority="714" operator="containsText" text="Alba">
      <formula>NOT(ISERROR(SEARCH("Alba",Q29)))</formula>
    </cfRule>
    <cfRule type="containsText" dxfId="744" priority="715" operator="containsText" text="Ind">
      <formula>NOT(ISERROR(SEARCH("Ind",Q29)))</formula>
    </cfRule>
    <cfRule type="containsText" dxfId="743" priority="716" operator="containsText" text="Lib Dem">
      <formula>NOT(ISERROR(SEARCH("Lib Dem",Q29)))</formula>
    </cfRule>
    <cfRule type="containsText" dxfId="742" priority="717" operator="containsText" text="Green">
      <formula>NOT(ISERROR(SEARCH("Green",Q29)))</formula>
    </cfRule>
    <cfRule type="containsText" dxfId="741" priority="718" operator="containsText" text="Conservative">
      <formula>NOT(ISERROR(SEARCH("Conservative",Q29)))</formula>
    </cfRule>
    <cfRule type="containsText" dxfId="740" priority="719" operator="containsText" text="SNP">
      <formula>NOT(ISERROR(SEARCH("SNP",Q29)))</formula>
    </cfRule>
    <cfRule type="containsText" dxfId="739" priority="720" operator="containsText" text="Labour">
      <formula>NOT(ISERROR(SEARCH("Labour",Q29)))</formula>
    </cfRule>
  </conditionalFormatting>
  <conditionalFormatting sqref="Q30">
    <cfRule type="containsText" dxfId="738" priority="705" operator="containsText" text="Family">
      <formula>NOT(ISERROR(SEARCH("Family",Q30)))</formula>
    </cfRule>
    <cfRule type="containsText" dxfId="737" priority="706" operator="containsText" text="Alba">
      <formula>NOT(ISERROR(SEARCH("Alba",Q30)))</formula>
    </cfRule>
    <cfRule type="containsText" dxfId="736" priority="707" operator="containsText" text="Ind">
      <formula>NOT(ISERROR(SEARCH("Ind",Q30)))</formula>
    </cfRule>
    <cfRule type="containsText" dxfId="735" priority="708" operator="containsText" text="Lib Dem">
      <formula>NOT(ISERROR(SEARCH("Lib Dem",Q30)))</formula>
    </cfRule>
    <cfRule type="containsText" dxfId="734" priority="709" operator="containsText" text="Green">
      <formula>NOT(ISERROR(SEARCH("Green",Q30)))</formula>
    </cfRule>
    <cfRule type="containsText" dxfId="733" priority="710" operator="containsText" text="Conservative">
      <formula>NOT(ISERROR(SEARCH("Conservative",Q30)))</formula>
    </cfRule>
    <cfRule type="containsText" dxfId="732" priority="711" operator="containsText" text="SNP">
      <formula>NOT(ISERROR(SEARCH("SNP",Q30)))</formula>
    </cfRule>
    <cfRule type="containsText" dxfId="731" priority="712" operator="containsText" text="Labour">
      <formula>NOT(ISERROR(SEARCH("Labour",Q30)))</formula>
    </cfRule>
  </conditionalFormatting>
  <conditionalFormatting sqref="Q31">
    <cfRule type="containsText" dxfId="730" priority="697" operator="containsText" text="Family">
      <formula>NOT(ISERROR(SEARCH("Family",Q31)))</formula>
    </cfRule>
    <cfRule type="containsText" dxfId="729" priority="698" operator="containsText" text="Alba">
      <formula>NOT(ISERROR(SEARCH("Alba",Q31)))</formula>
    </cfRule>
    <cfRule type="containsText" dxfId="728" priority="699" operator="containsText" text="Ind">
      <formula>NOT(ISERROR(SEARCH("Ind",Q31)))</formula>
    </cfRule>
    <cfRule type="containsText" dxfId="727" priority="700" operator="containsText" text="Lib Dem">
      <formula>NOT(ISERROR(SEARCH("Lib Dem",Q31)))</formula>
    </cfRule>
    <cfRule type="containsText" dxfId="726" priority="701" operator="containsText" text="Green">
      <formula>NOT(ISERROR(SEARCH("Green",Q31)))</formula>
    </cfRule>
    <cfRule type="containsText" dxfId="725" priority="702" operator="containsText" text="Conservative">
      <formula>NOT(ISERROR(SEARCH("Conservative",Q31)))</formula>
    </cfRule>
    <cfRule type="containsText" dxfId="724" priority="703" operator="containsText" text="SNP">
      <formula>NOT(ISERROR(SEARCH("SNP",Q31)))</formula>
    </cfRule>
    <cfRule type="containsText" dxfId="723" priority="704" operator="containsText" text="Labour">
      <formula>NOT(ISERROR(SEARCH("Labour",Q31)))</formula>
    </cfRule>
  </conditionalFormatting>
  <conditionalFormatting sqref="Q32">
    <cfRule type="containsText" dxfId="722" priority="689" operator="containsText" text="Family">
      <formula>NOT(ISERROR(SEARCH("Family",Q32)))</formula>
    </cfRule>
    <cfRule type="containsText" dxfId="721" priority="690" operator="containsText" text="Alba">
      <formula>NOT(ISERROR(SEARCH("Alba",Q32)))</formula>
    </cfRule>
    <cfRule type="containsText" dxfId="720" priority="691" operator="containsText" text="Ind">
      <formula>NOT(ISERROR(SEARCH("Ind",Q32)))</formula>
    </cfRule>
    <cfRule type="containsText" dxfId="719" priority="692" operator="containsText" text="Lib Dem">
      <formula>NOT(ISERROR(SEARCH("Lib Dem",Q32)))</formula>
    </cfRule>
    <cfRule type="containsText" dxfId="718" priority="693" operator="containsText" text="Green">
      <formula>NOT(ISERROR(SEARCH("Green",Q32)))</formula>
    </cfRule>
    <cfRule type="containsText" dxfId="717" priority="694" operator="containsText" text="Conservative">
      <formula>NOT(ISERROR(SEARCH("Conservative",Q32)))</formula>
    </cfRule>
    <cfRule type="containsText" dxfId="716" priority="695" operator="containsText" text="SNP">
      <formula>NOT(ISERROR(SEARCH("SNP",Q32)))</formula>
    </cfRule>
    <cfRule type="containsText" dxfId="715" priority="696" operator="containsText" text="Labour">
      <formula>NOT(ISERROR(SEARCH("Labour",Q32)))</formula>
    </cfRule>
  </conditionalFormatting>
  <conditionalFormatting sqref="C39:N39">
    <cfRule type="top10" dxfId="714" priority="663" bottom="1" rank="1"/>
    <cfRule type="top10" dxfId="713" priority="664" rank="1"/>
  </conditionalFormatting>
  <conditionalFormatting sqref="C40:N40">
    <cfRule type="top10" dxfId="712" priority="661" bottom="1" rank="1"/>
    <cfRule type="top10" dxfId="711" priority="662" rank="1"/>
  </conditionalFormatting>
  <conditionalFormatting sqref="C41:N41">
    <cfRule type="top10" dxfId="710" priority="659" bottom="1" rank="1"/>
    <cfRule type="top10" dxfId="709" priority="660" rank="1"/>
  </conditionalFormatting>
  <conditionalFormatting sqref="C42:N42">
    <cfRule type="top10" dxfId="708" priority="657" bottom="1" rank="1"/>
    <cfRule type="top10" dxfId="707" priority="658" rank="1"/>
  </conditionalFormatting>
  <conditionalFormatting sqref="C43:N43">
    <cfRule type="top10" dxfId="706" priority="655" bottom="1" rank="1"/>
    <cfRule type="top10" dxfId="705" priority="656" rank="1"/>
  </conditionalFormatting>
  <conditionalFormatting sqref="C38:N38">
    <cfRule type="containsText" dxfId="704" priority="619" operator="containsText" text="Family">
      <formula>NOT(ISERROR(SEARCH("Family",C38)))</formula>
    </cfRule>
    <cfRule type="containsText" dxfId="703" priority="634" operator="containsText" text="Alba">
      <formula>NOT(ISERROR(SEARCH("Alba",C38)))</formula>
    </cfRule>
    <cfRule type="containsText" dxfId="702" priority="635" operator="containsText" text="Ind">
      <formula>NOT(ISERROR(SEARCH("Ind",C38)))</formula>
    </cfRule>
    <cfRule type="containsText" dxfId="701" priority="636" operator="containsText" text="Lib Dem">
      <formula>NOT(ISERROR(SEARCH("Lib Dem",C38)))</formula>
    </cfRule>
    <cfRule type="containsText" dxfId="700" priority="637" operator="containsText" text="Green">
      <formula>NOT(ISERROR(SEARCH("Green",C38)))</formula>
    </cfRule>
    <cfRule type="containsText" dxfId="699" priority="638" operator="containsText" text="Conservative">
      <formula>NOT(ISERROR(SEARCH("Conservative",C38)))</formula>
    </cfRule>
    <cfRule type="containsText" dxfId="698" priority="639" operator="containsText" text="SNP">
      <formula>NOT(ISERROR(SEARCH("SNP",C38)))</formula>
    </cfRule>
    <cfRule type="containsText" dxfId="697" priority="640" operator="containsText" text="Labour">
      <formula>NOT(ISERROR(SEARCH("Labour",C38)))</formula>
    </cfRule>
  </conditionalFormatting>
  <conditionalFormatting sqref="B39">
    <cfRule type="containsText" dxfId="696" priority="611" operator="containsText" text="Family">
      <formula>NOT(ISERROR(SEARCH("Family",B39)))</formula>
    </cfRule>
    <cfRule type="containsText" dxfId="695" priority="612" operator="containsText" text="Alba">
      <formula>NOT(ISERROR(SEARCH("Alba",B39)))</formula>
    </cfRule>
    <cfRule type="containsText" dxfId="694" priority="613" operator="containsText" text="Ind">
      <formula>NOT(ISERROR(SEARCH("Ind",B39)))</formula>
    </cfRule>
    <cfRule type="containsText" dxfId="693" priority="614" operator="containsText" text="Lib Dem">
      <formula>NOT(ISERROR(SEARCH("Lib Dem",B39)))</formula>
    </cfRule>
    <cfRule type="containsText" dxfId="692" priority="615" operator="containsText" text="Green">
      <formula>NOT(ISERROR(SEARCH("Green",B39)))</formula>
    </cfRule>
    <cfRule type="containsText" dxfId="691" priority="616" operator="containsText" text="Conservative">
      <formula>NOT(ISERROR(SEARCH("Conservative",B39)))</formula>
    </cfRule>
    <cfRule type="containsText" dxfId="690" priority="617" operator="containsText" text="SNP">
      <formula>NOT(ISERROR(SEARCH("SNP",B39)))</formula>
    </cfRule>
    <cfRule type="containsText" dxfId="689" priority="618" operator="containsText" text="Labour">
      <formula>NOT(ISERROR(SEARCH("Labour",B39)))</formula>
    </cfRule>
  </conditionalFormatting>
  <conditionalFormatting sqref="B40">
    <cfRule type="containsText" dxfId="688" priority="603" operator="containsText" text="Family">
      <formula>NOT(ISERROR(SEARCH("Family",B40)))</formula>
    </cfRule>
    <cfRule type="containsText" dxfId="687" priority="604" operator="containsText" text="Alba">
      <formula>NOT(ISERROR(SEARCH("Alba",B40)))</formula>
    </cfRule>
    <cfRule type="containsText" dxfId="686" priority="605" operator="containsText" text="Ind">
      <formula>NOT(ISERROR(SEARCH("Ind",B40)))</formula>
    </cfRule>
    <cfRule type="containsText" dxfId="685" priority="606" operator="containsText" text="Lib Dem">
      <formula>NOT(ISERROR(SEARCH("Lib Dem",B40)))</formula>
    </cfRule>
    <cfRule type="containsText" dxfId="684" priority="607" operator="containsText" text="Green">
      <formula>NOT(ISERROR(SEARCH("Green",B40)))</formula>
    </cfRule>
    <cfRule type="containsText" dxfId="683" priority="608" operator="containsText" text="Conservative">
      <formula>NOT(ISERROR(SEARCH("Conservative",B40)))</formula>
    </cfRule>
    <cfRule type="containsText" dxfId="682" priority="609" operator="containsText" text="SNP">
      <formula>NOT(ISERROR(SEARCH("SNP",B40)))</formula>
    </cfRule>
    <cfRule type="containsText" dxfId="681" priority="610" operator="containsText" text="Labour">
      <formula>NOT(ISERROR(SEARCH("Labour",B40)))</formula>
    </cfRule>
  </conditionalFormatting>
  <conditionalFormatting sqref="B41">
    <cfRule type="containsText" dxfId="680" priority="595" operator="containsText" text="Family">
      <formula>NOT(ISERROR(SEARCH("Family",B41)))</formula>
    </cfRule>
    <cfRule type="containsText" dxfId="679" priority="596" operator="containsText" text="Alba">
      <formula>NOT(ISERROR(SEARCH("Alba",B41)))</formula>
    </cfRule>
    <cfRule type="containsText" dxfId="678" priority="597" operator="containsText" text="Ind">
      <formula>NOT(ISERROR(SEARCH("Ind",B41)))</formula>
    </cfRule>
    <cfRule type="containsText" dxfId="677" priority="598" operator="containsText" text="Lib Dem">
      <formula>NOT(ISERROR(SEARCH("Lib Dem",B41)))</formula>
    </cfRule>
    <cfRule type="containsText" dxfId="676" priority="599" operator="containsText" text="Green">
      <formula>NOT(ISERROR(SEARCH("Green",B41)))</formula>
    </cfRule>
    <cfRule type="containsText" dxfId="675" priority="600" operator="containsText" text="Conservative">
      <formula>NOT(ISERROR(SEARCH("Conservative",B41)))</formula>
    </cfRule>
    <cfRule type="containsText" dxfId="674" priority="601" operator="containsText" text="SNP">
      <formula>NOT(ISERROR(SEARCH("SNP",B41)))</formula>
    </cfRule>
    <cfRule type="containsText" dxfId="673" priority="602" operator="containsText" text="Labour">
      <formula>NOT(ISERROR(SEARCH("Labour",B41)))</formula>
    </cfRule>
  </conditionalFormatting>
  <conditionalFormatting sqref="B42">
    <cfRule type="containsText" dxfId="672" priority="587" operator="containsText" text="Family">
      <formula>NOT(ISERROR(SEARCH("Family",B42)))</formula>
    </cfRule>
    <cfRule type="containsText" dxfId="671" priority="588" operator="containsText" text="Alba">
      <formula>NOT(ISERROR(SEARCH("Alba",B42)))</formula>
    </cfRule>
    <cfRule type="containsText" dxfId="670" priority="589" operator="containsText" text="Ind">
      <formula>NOT(ISERROR(SEARCH("Ind",B42)))</formula>
    </cfRule>
    <cfRule type="containsText" dxfId="669" priority="590" operator="containsText" text="Lib Dem">
      <formula>NOT(ISERROR(SEARCH("Lib Dem",B42)))</formula>
    </cfRule>
    <cfRule type="containsText" dxfId="668" priority="591" operator="containsText" text="Green">
      <formula>NOT(ISERROR(SEARCH("Green",B42)))</formula>
    </cfRule>
    <cfRule type="containsText" dxfId="667" priority="592" operator="containsText" text="Conservative">
      <formula>NOT(ISERROR(SEARCH("Conservative",B42)))</formula>
    </cfRule>
    <cfRule type="containsText" dxfId="666" priority="593" operator="containsText" text="SNP">
      <formula>NOT(ISERROR(SEARCH("SNP",B42)))</formula>
    </cfRule>
    <cfRule type="containsText" dxfId="665" priority="594" operator="containsText" text="Labour">
      <formula>NOT(ISERROR(SEARCH("Labour",B42)))</formula>
    </cfRule>
  </conditionalFormatting>
  <conditionalFormatting sqref="B43">
    <cfRule type="containsText" dxfId="664" priority="579" operator="containsText" text="Family">
      <formula>NOT(ISERROR(SEARCH("Family",B43)))</formula>
    </cfRule>
    <cfRule type="containsText" dxfId="663" priority="580" operator="containsText" text="Alba">
      <formula>NOT(ISERROR(SEARCH("Alba",B43)))</formula>
    </cfRule>
    <cfRule type="containsText" dxfId="662" priority="581" operator="containsText" text="Ind">
      <formula>NOT(ISERROR(SEARCH("Ind",B43)))</formula>
    </cfRule>
    <cfRule type="containsText" dxfId="661" priority="582" operator="containsText" text="Lib Dem">
      <formula>NOT(ISERROR(SEARCH("Lib Dem",B43)))</formula>
    </cfRule>
    <cfRule type="containsText" dxfId="660" priority="583" operator="containsText" text="Green">
      <formula>NOT(ISERROR(SEARCH("Green",B43)))</formula>
    </cfRule>
    <cfRule type="containsText" dxfId="659" priority="584" operator="containsText" text="Conservative">
      <formula>NOT(ISERROR(SEARCH("Conservative",B43)))</formula>
    </cfRule>
    <cfRule type="containsText" dxfId="658" priority="585" operator="containsText" text="SNP">
      <formula>NOT(ISERROR(SEARCH("SNP",B43)))</formula>
    </cfRule>
    <cfRule type="containsText" dxfId="657" priority="586" operator="containsText" text="Labour">
      <formula>NOT(ISERROR(SEARCH("Labour",B43)))</formula>
    </cfRule>
  </conditionalFormatting>
  <conditionalFormatting sqref="R38:X38">
    <cfRule type="containsText" dxfId="656" priority="555" operator="containsText" text="Family">
      <formula>NOT(ISERROR(SEARCH("Family",R38)))</formula>
    </cfRule>
    <cfRule type="containsText" dxfId="655" priority="556" operator="containsText" text="Alba">
      <formula>NOT(ISERROR(SEARCH("Alba",R38)))</formula>
    </cfRule>
    <cfRule type="containsText" dxfId="654" priority="557" operator="containsText" text="Ind">
      <formula>NOT(ISERROR(SEARCH("Ind",R38)))</formula>
    </cfRule>
    <cfRule type="containsText" dxfId="653" priority="558" operator="containsText" text="Lib Dem">
      <formula>NOT(ISERROR(SEARCH("Lib Dem",R38)))</formula>
    </cfRule>
    <cfRule type="containsText" dxfId="652" priority="559" operator="containsText" text="Green">
      <formula>NOT(ISERROR(SEARCH("Green",R38)))</formula>
    </cfRule>
    <cfRule type="containsText" dxfId="651" priority="560" operator="containsText" text="Conservative">
      <formula>NOT(ISERROR(SEARCH("Conservative",R38)))</formula>
    </cfRule>
    <cfRule type="containsText" dxfId="650" priority="561" operator="containsText" text="SNP">
      <formula>NOT(ISERROR(SEARCH("SNP",R38)))</formula>
    </cfRule>
    <cfRule type="containsText" dxfId="649" priority="562" operator="containsText" text="Labour">
      <formula>NOT(ISERROR(SEARCH("Labour",R38)))</formula>
    </cfRule>
  </conditionalFormatting>
  <conditionalFormatting sqref="Q39">
    <cfRule type="containsText" dxfId="648" priority="547" operator="containsText" text="Family">
      <formula>NOT(ISERROR(SEARCH("Family",Q39)))</formula>
    </cfRule>
    <cfRule type="containsText" dxfId="647" priority="548" operator="containsText" text="Alba">
      <formula>NOT(ISERROR(SEARCH("Alba",Q39)))</formula>
    </cfRule>
    <cfRule type="containsText" dxfId="646" priority="549" operator="containsText" text="Ind">
      <formula>NOT(ISERROR(SEARCH("Ind",Q39)))</formula>
    </cfRule>
    <cfRule type="containsText" dxfId="645" priority="550" operator="containsText" text="Lib Dem">
      <formula>NOT(ISERROR(SEARCH("Lib Dem",Q39)))</formula>
    </cfRule>
    <cfRule type="containsText" dxfId="644" priority="551" operator="containsText" text="Green">
      <formula>NOT(ISERROR(SEARCH("Green",Q39)))</formula>
    </cfRule>
    <cfRule type="containsText" dxfId="643" priority="552" operator="containsText" text="Conservative">
      <formula>NOT(ISERROR(SEARCH("Conservative",Q39)))</formula>
    </cfRule>
    <cfRule type="containsText" dxfId="642" priority="553" operator="containsText" text="SNP">
      <formula>NOT(ISERROR(SEARCH("SNP",Q39)))</formula>
    </cfRule>
    <cfRule type="containsText" dxfId="641" priority="554" operator="containsText" text="Labour">
      <formula>NOT(ISERROR(SEARCH("Labour",Q39)))</formula>
    </cfRule>
  </conditionalFormatting>
  <conditionalFormatting sqref="Q40">
    <cfRule type="containsText" dxfId="640" priority="539" operator="containsText" text="Family">
      <formula>NOT(ISERROR(SEARCH("Family",Q40)))</formula>
    </cfRule>
    <cfRule type="containsText" dxfId="639" priority="540" operator="containsText" text="Alba">
      <formula>NOT(ISERROR(SEARCH("Alba",Q40)))</formula>
    </cfRule>
    <cfRule type="containsText" dxfId="638" priority="541" operator="containsText" text="Ind">
      <formula>NOT(ISERROR(SEARCH("Ind",Q40)))</formula>
    </cfRule>
    <cfRule type="containsText" dxfId="637" priority="542" operator="containsText" text="Lib Dem">
      <formula>NOT(ISERROR(SEARCH("Lib Dem",Q40)))</formula>
    </cfRule>
    <cfRule type="containsText" dxfId="636" priority="543" operator="containsText" text="Green">
      <formula>NOT(ISERROR(SEARCH("Green",Q40)))</formula>
    </cfRule>
    <cfRule type="containsText" dxfId="635" priority="544" operator="containsText" text="Conservative">
      <formula>NOT(ISERROR(SEARCH("Conservative",Q40)))</formula>
    </cfRule>
    <cfRule type="containsText" dxfId="634" priority="545" operator="containsText" text="SNP">
      <formula>NOT(ISERROR(SEARCH("SNP",Q40)))</formula>
    </cfRule>
    <cfRule type="containsText" dxfId="633" priority="546" operator="containsText" text="Labour">
      <formula>NOT(ISERROR(SEARCH("Labour",Q40)))</formula>
    </cfRule>
  </conditionalFormatting>
  <conditionalFormatting sqref="Q41">
    <cfRule type="containsText" dxfId="632" priority="531" operator="containsText" text="Family">
      <formula>NOT(ISERROR(SEARCH("Family",Q41)))</formula>
    </cfRule>
    <cfRule type="containsText" dxfId="631" priority="532" operator="containsText" text="Alba">
      <formula>NOT(ISERROR(SEARCH("Alba",Q41)))</formula>
    </cfRule>
    <cfRule type="containsText" dxfId="630" priority="533" operator="containsText" text="Ind">
      <formula>NOT(ISERROR(SEARCH("Ind",Q41)))</formula>
    </cfRule>
    <cfRule type="containsText" dxfId="629" priority="534" operator="containsText" text="Lib Dem">
      <formula>NOT(ISERROR(SEARCH("Lib Dem",Q41)))</formula>
    </cfRule>
    <cfRule type="containsText" dxfId="628" priority="535" operator="containsText" text="Green">
      <formula>NOT(ISERROR(SEARCH("Green",Q41)))</formula>
    </cfRule>
    <cfRule type="containsText" dxfId="627" priority="536" operator="containsText" text="Conservative">
      <formula>NOT(ISERROR(SEARCH("Conservative",Q41)))</formula>
    </cfRule>
    <cfRule type="containsText" dxfId="626" priority="537" operator="containsText" text="SNP">
      <formula>NOT(ISERROR(SEARCH("SNP",Q41)))</formula>
    </cfRule>
    <cfRule type="containsText" dxfId="625" priority="538" operator="containsText" text="Labour">
      <formula>NOT(ISERROR(SEARCH("Labour",Q41)))</formula>
    </cfRule>
  </conditionalFormatting>
  <conditionalFormatting sqref="Q42">
    <cfRule type="containsText" dxfId="624" priority="523" operator="containsText" text="Family">
      <formula>NOT(ISERROR(SEARCH("Family",Q42)))</formula>
    </cfRule>
    <cfRule type="containsText" dxfId="623" priority="524" operator="containsText" text="Alba">
      <formula>NOT(ISERROR(SEARCH("Alba",Q42)))</formula>
    </cfRule>
    <cfRule type="containsText" dxfId="622" priority="525" operator="containsText" text="Ind">
      <formula>NOT(ISERROR(SEARCH("Ind",Q42)))</formula>
    </cfRule>
    <cfRule type="containsText" dxfId="621" priority="526" operator="containsText" text="Lib Dem">
      <formula>NOT(ISERROR(SEARCH("Lib Dem",Q42)))</formula>
    </cfRule>
    <cfRule type="containsText" dxfId="620" priority="527" operator="containsText" text="Green">
      <formula>NOT(ISERROR(SEARCH("Green",Q42)))</formula>
    </cfRule>
    <cfRule type="containsText" dxfId="619" priority="528" operator="containsText" text="Conservative">
      <formula>NOT(ISERROR(SEARCH("Conservative",Q42)))</formula>
    </cfRule>
    <cfRule type="containsText" dxfId="618" priority="529" operator="containsText" text="SNP">
      <formula>NOT(ISERROR(SEARCH("SNP",Q42)))</formula>
    </cfRule>
    <cfRule type="containsText" dxfId="617" priority="530" operator="containsText" text="Labour">
      <formula>NOT(ISERROR(SEARCH("Labour",Q42)))</formula>
    </cfRule>
  </conditionalFormatting>
  <conditionalFormatting sqref="Q43">
    <cfRule type="containsText" dxfId="616" priority="515" operator="containsText" text="Family">
      <formula>NOT(ISERROR(SEARCH("Family",Q43)))</formula>
    </cfRule>
    <cfRule type="containsText" dxfId="615" priority="516" operator="containsText" text="Alba">
      <formula>NOT(ISERROR(SEARCH("Alba",Q43)))</formula>
    </cfRule>
    <cfRule type="containsText" dxfId="614" priority="517" operator="containsText" text="Ind">
      <formula>NOT(ISERROR(SEARCH("Ind",Q43)))</formula>
    </cfRule>
    <cfRule type="containsText" dxfId="613" priority="518" operator="containsText" text="Lib Dem">
      <formula>NOT(ISERROR(SEARCH("Lib Dem",Q43)))</formula>
    </cfRule>
    <cfRule type="containsText" dxfId="612" priority="519" operator="containsText" text="Green">
      <formula>NOT(ISERROR(SEARCH("Green",Q43)))</formula>
    </cfRule>
    <cfRule type="containsText" dxfId="611" priority="520" operator="containsText" text="Conservative">
      <formula>NOT(ISERROR(SEARCH("Conservative",Q43)))</formula>
    </cfRule>
    <cfRule type="containsText" dxfId="610" priority="521" operator="containsText" text="SNP">
      <formula>NOT(ISERROR(SEARCH("SNP",Q43)))</formula>
    </cfRule>
    <cfRule type="containsText" dxfId="609" priority="522" operator="containsText" text="Labour">
      <formula>NOT(ISERROR(SEARCH("Labour",Q43)))</formula>
    </cfRule>
  </conditionalFormatting>
  <conditionalFormatting sqref="C50:N50">
    <cfRule type="top10" dxfId="608" priority="497" bottom="1" rank="1"/>
    <cfRule type="top10" dxfId="607" priority="498" rank="1"/>
  </conditionalFormatting>
  <conditionalFormatting sqref="C51:N51">
    <cfRule type="top10" dxfId="606" priority="495" bottom="1" rank="1"/>
    <cfRule type="top10" dxfId="605" priority="496" rank="1"/>
  </conditionalFormatting>
  <conditionalFormatting sqref="C52:N52">
    <cfRule type="top10" dxfId="604" priority="493" bottom="1" rank="1"/>
    <cfRule type="top10" dxfId="603" priority="494" rank="1"/>
  </conditionalFormatting>
  <conditionalFormatting sqref="C53:N53">
    <cfRule type="top10" dxfId="602" priority="491" bottom="1" rank="1"/>
    <cfRule type="top10" dxfId="601" priority="492" rank="1"/>
  </conditionalFormatting>
  <conditionalFormatting sqref="C54:N54">
    <cfRule type="top10" dxfId="600" priority="489" bottom="1" rank="1"/>
    <cfRule type="top10" dxfId="599" priority="490" rank="1"/>
  </conditionalFormatting>
  <conditionalFormatting sqref="C55:N55">
    <cfRule type="top10" dxfId="598" priority="487" bottom="1" rank="1"/>
    <cfRule type="top10" dxfId="597" priority="488" rank="1"/>
  </conditionalFormatting>
  <conditionalFormatting sqref="C49:N49">
    <cfRule type="containsText" dxfId="596" priority="453" operator="containsText" text="Family">
      <formula>NOT(ISERROR(SEARCH("Family",C49)))</formula>
    </cfRule>
    <cfRule type="containsText" dxfId="595" priority="468" operator="containsText" text="Alba">
      <formula>NOT(ISERROR(SEARCH("Alba",C49)))</formula>
    </cfRule>
    <cfRule type="containsText" dxfId="594" priority="469" operator="containsText" text="Ind">
      <formula>NOT(ISERROR(SEARCH("Ind",C49)))</formula>
    </cfRule>
    <cfRule type="containsText" dxfId="593" priority="470" operator="containsText" text="Lib Dem">
      <formula>NOT(ISERROR(SEARCH("Lib Dem",C49)))</formula>
    </cfRule>
    <cfRule type="containsText" dxfId="592" priority="471" operator="containsText" text="Green">
      <formula>NOT(ISERROR(SEARCH("Green",C49)))</formula>
    </cfRule>
    <cfRule type="containsText" dxfId="591" priority="472" operator="containsText" text="Conservative">
      <formula>NOT(ISERROR(SEARCH("Conservative",C49)))</formula>
    </cfRule>
    <cfRule type="containsText" dxfId="590" priority="473" operator="containsText" text="SNP">
      <formula>NOT(ISERROR(SEARCH("SNP",C49)))</formula>
    </cfRule>
    <cfRule type="containsText" dxfId="589" priority="474" operator="containsText" text="Labour">
      <formula>NOT(ISERROR(SEARCH("Labour",C49)))</formula>
    </cfRule>
  </conditionalFormatting>
  <conditionalFormatting sqref="B50">
    <cfRule type="containsText" dxfId="588" priority="445" operator="containsText" text="Family">
      <formula>NOT(ISERROR(SEARCH("Family",B50)))</formula>
    </cfRule>
    <cfRule type="containsText" dxfId="587" priority="446" operator="containsText" text="Alba">
      <formula>NOT(ISERROR(SEARCH("Alba",B50)))</formula>
    </cfRule>
    <cfRule type="containsText" dxfId="586" priority="447" operator="containsText" text="Ind">
      <formula>NOT(ISERROR(SEARCH("Ind",B50)))</formula>
    </cfRule>
    <cfRule type="containsText" dxfId="585" priority="448" operator="containsText" text="Lib Dem">
      <formula>NOT(ISERROR(SEARCH("Lib Dem",B50)))</formula>
    </cfRule>
    <cfRule type="containsText" dxfId="584" priority="449" operator="containsText" text="Green">
      <formula>NOT(ISERROR(SEARCH("Green",B50)))</formula>
    </cfRule>
    <cfRule type="containsText" dxfId="583" priority="450" operator="containsText" text="Conservative">
      <formula>NOT(ISERROR(SEARCH("Conservative",B50)))</formula>
    </cfRule>
    <cfRule type="containsText" dxfId="582" priority="451" operator="containsText" text="SNP">
      <formula>NOT(ISERROR(SEARCH("SNP",B50)))</formula>
    </cfRule>
    <cfRule type="containsText" dxfId="581" priority="452" operator="containsText" text="Labour">
      <formula>NOT(ISERROR(SEARCH("Labour",B50)))</formula>
    </cfRule>
  </conditionalFormatting>
  <conditionalFormatting sqref="B51">
    <cfRule type="containsText" dxfId="580" priority="437" operator="containsText" text="Family">
      <formula>NOT(ISERROR(SEARCH("Family",B51)))</formula>
    </cfRule>
    <cfRule type="containsText" dxfId="579" priority="438" operator="containsText" text="Alba">
      <formula>NOT(ISERROR(SEARCH("Alba",B51)))</formula>
    </cfRule>
    <cfRule type="containsText" dxfId="578" priority="439" operator="containsText" text="Ind">
      <formula>NOT(ISERROR(SEARCH("Ind",B51)))</formula>
    </cfRule>
    <cfRule type="containsText" dxfId="577" priority="440" operator="containsText" text="Lib Dem">
      <formula>NOT(ISERROR(SEARCH("Lib Dem",B51)))</formula>
    </cfRule>
    <cfRule type="containsText" dxfId="576" priority="441" operator="containsText" text="Green">
      <formula>NOT(ISERROR(SEARCH("Green",B51)))</formula>
    </cfRule>
    <cfRule type="containsText" dxfId="575" priority="442" operator="containsText" text="Conservative">
      <formula>NOT(ISERROR(SEARCH("Conservative",B51)))</formula>
    </cfRule>
    <cfRule type="containsText" dxfId="574" priority="443" operator="containsText" text="SNP">
      <formula>NOT(ISERROR(SEARCH("SNP",B51)))</formula>
    </cfRule>
    <cfRule type="containsText" dxfId="573" priority="444" operator="containsText" text="Labour">
      <formula>NOT(ISERROR(SEARCH("Labour",B51)))</formula>
    </cfRule>
  </conditionalFormatting>
  <conditionalFormatting sqref="B52">
    <cfRule type="containsText" dxfId="572" priority="429" operator="containsText" text="Family">
      <formula>NOT(ISERROR(SEARCH("Family",B52)))</formula>
    </cfRule>
    <cfRule type="containsText" dxfId="571" priority="430" operator="containsText" text="Alba">
      <formula>NOT(ISERROR(SEARCH("Alba",B52)))</formula>
    </cfRule>
    <cfRule type="containsText" dxfId="570" priority="431" operator="containsText" text="Ind">
      <formula>NOT(ISERROR(SEARCH("Ind",B52)))</formula>
    </cfRule>
    <cfRule type="containsText" dxfId="569" priority="432" operator="containsText" text="Lib Dem">
      <formula>NOT(ISERROR(SEARCH("Lib Dem",B52)))</formula>
    </cfRule>
    <cfRule type="containsText" dxfId="568" priority="433" operator="containsText" text="Green">
      <formula>NOT(ISERROR(SEARCH("Green",B52)))</formula>
    </cfRule>
    <cfRule type="containsText" dxfId="567" priority="434" operator="containsText" text="Conservative">
      <formula>NOT(ISERROR(SEARCH("Conservative",B52)))</formula>
    </cfRule>
    <cfRule type="containsText" dxfId="566" priority="435" operator="containsText" text="SNP">
      <formula>NOT(ISERROR(SEARCH("SNP",B52)))</formula>
    </cfRule>
    <cfRule type="containsText" dxfId="565" priority="436" operator="containsText" text="Labour">
      <formula>NOT(ISERROR(SEARCH("Labour",B52)))</formula>
    </cfRule>
  </conditionalFormatting>
  <conditionalFormatting sqref="B53">
    <cfRule type="containsText" dxfId="564" priority="421" operator="containsText" text="Family">
      <formula>NOT(ISERROR(SEARCH("Family",B53)))</formula>
    </cfRule>
    <cfRule type="containsText" dxfId="563" priority="422" operator="containsText" text="Alba">
      <formula>NOT(ISERROR(SEARCH("Alba",B53)))</formula>
    </cfRule>
    <cfRule type="containsText" dxfId="562" priority="423" operator="containsText" text="Ind">
      <formula>NOT(ISERROR(SEARCH("Ind",B53)))</formula>
    </cfRule>
    <cfRule type="containsText" dxfId="561" priority="424" operator="containsText" text="Lib Dem">
      <formula>NOT(ISERROR(SEARCH("Lib Dem",B53)))</formula>
    </cfRule>
    <cfRule type="containsText" dxfId="560" priority="425" operator="containsText" text="Green">
      <formula>NOT(ISERROR(SEARCH("Green",B53)))</formula>
    </cfRule>
    <cfRule type="containsText" dxfId="559" priority="426" operator="containsText" text="Conservative">
      <formula>NOT(ISERROR(SEARCH("Conservative",B53)))</formula>
    </cfRule>
    <cfRule type="containsText" dxfId="558" priority="427" operator="containsText" text="SNP">
      <formula>NOT(ISERROR(SEARCH("SNP",B53)))</formula>
    </cfRule>
    <cfRule type="containsText" dxfId="557" priority="428" operator="containsText" text="Labour">
      <formula>NOT(ISERROR(SEARCH("Labour",B53)))</formula>
    </cfRule>
  </conditionalFormatting>
  <conditionalFormatting sqref="B54">
    <cfRule type="containsText" dxfId="556" priority="413" operator="containsText" text="Family">
      <formula>NOT(ISERROR(SEARCH("Family",B54)))</formula>
    </cfRule>
    <cfRule type="containsText" dxfId="555" priority="414" operator="containsText" text="Alba">
      <formula>NOT(ISERROR(SEARCH("Alba",B54)))</formula>
    </cfRule>
    <cfRule type="containsText" dxfId="554" priority="415" operator="containsText" text="Ind">
      <formula>NOT(ISERROR(SEARCH("Ind",B54)))</formula>
    </cfRule>
    <cfRule type="containsText" dxfId="553" priority="416" operator="containsText" text="Lib Dem">
      <formula>NOT(ISERROR(SEARCH("Lib Dem",B54)))</formula>
    </cfRule>
    <cfRule type="containsText" dxfId="552" priority="417" operator="containsText" text="Green">
      <formula>NOT(ISERROR(SEARCH("Green",B54)))</formula>
    </cfRule>
    <cfRule type="containsText" dxfId="551" priority="418" operator="containsText" text="Conservative">
      <formula>NOT(ISERROR(SEARCH("Conservative",B54)))</formula>
    </cfRule>
    <cfRule type="containsText" dxfId="550" priority="419" operator="containsText" text="SNP">
      <formula>NOT(ISERROR(SEARCH("SNP",B54)))</formula>
    </cfRule>
    <cfRule type="containsText" dxfId="549" priority="420" operator="containsText" text="Labour">
      <formula>NOT(ISERROR(SEARCH("Labour",B54)))</formula>
    </cfRule>
  </conditionalFormatting>
  <conditionalFormatting sqref="B55">
    <cfRule type="containsText" dxfId="548" priority="405" operator="containsText" text="Family">
      <formula>NOT(ISERROR(SEARCH("Family",B55)))</formula>
    </cfRule>
    <cfRule type="containsText" dxfId="547" priority="406" operator="containsText" text="Alba">
      <formula>NOT(ISERROR(SEARCH("Alba",B55)))</formula>
    </cfRule>
    <cfRule type="containsText" dxfId="546" priority="407" operator="containsText" text="Ind">
      <formula>NOT(ISERROR(SEARCH("Ind",B55)))</formula>
    </cfRule>
    <cfRule type="containsText" dxfId="545" priority="408" operator="containsText" text="Lib Dem">
      <formula>NOT(ISERROR(SEARCH("Lib Dem",B55)))</formula>
    </cfRule>
    <cfRule type="containsText" dxfId="544" priority="409" operator="containsText" text="Green">
      <formula>NOT(ISERROR(SEARCH("Green",B55)))</formula>
    </cfRule>
    <cfRule type="containsText" dxfId="543" priority="410" operator="containsText" text="Conservative">
      <formula>NOT(ISERROR(SEARCH("Conservative",B55)))</formula>
    </cfRule>
    <cfRule type="containsText" dxfId="542" priority="411" operator="containsText" text="SNP">
      <formula>NOT(ISERROR(SEARCH("SNP",B55)))</formula>
    </cfRule>
    <cfRule type="containsText" dxfId="541" priority="412" operator="containsText" text="Labour">
      <formula>NOT(ISERROR(SEARCH("Labour",B55)))</formula>
    </cfRule>
  </conditionalFormatting>
  <conditionalFormatting sqref="R49:X49">
    <cfRule type="containsText" dxfId="540" priority="389" operator="containsText" text="Family">
      <formula>NOT(ISERROR(SEARCH("Family",R49)))</formula>
    </cfRule>
    <cfRule type="containsText" dxfId="539" priority="390" operator="containsText" text="Alba">
      <formula>NOT(ISERROR(SEARCH("Alba",R49)))</formula>
    </cfRule>
    <cfRule type="containsText" dxfId="538" priority="391" operator="containsText" text="Ind">
      <formula>NOT(ISERROR(SEARCH("Ind",R49)))</formula>
    </cfRule>
    <cfRule type="containsText" dxfId="537" priority="392" operator="containsText" text="Lib Dem">
      <formula>NOT(ISERROR(SEARCH("Lib Dem",R49)))</formula>
    </cfRule>
    <cfRule type="containsText" dxfId="536" priority="393" operator="containsText" text="Green">
      <formula>NOT(ISERROR(SEARCH("Green",R49)))</formula>
    </cfRule>
    <cfRule type="containsText" dxfId="535" priority="394" operator="containsText" text="Conservative">
      <formula>NOT(ISERROR(SEARCH("Conservative",R49)))</formula>
    </cfRule>
    <cfRule type="containsText" dxfId="534" priority="395" operator="containsText" text="SNP">
      <formula>NOT(ISERROR(SEARCH("SNP",R49)))</formula>
    </cfRule>
    <cfRule type="containsText" dxfId="533" priority="396" operator="containsText" text="Labour">
      <formula>NOT(ISERROR(SEARCH("Labour",R49)))</formula>
    </cfRule>
  </conditionalFormatting>
  <conditionalFormatting sqref="Q50">
    <cfRule type="containsText" dxfId="532" priority="381" operator="containsText" text="Family">
      <formula>NOT(ISERROR(SEARCH("Family",Q50)))</formula>
    </cfRule>
    <cfRule type="containsText" dxfId="531" priority="382" operator="containsText" text="Alba">
      <formula>NOT(ISERROR(SEARCH("Alba",Q50)))</formula>
    </cfRule>
    <cfRule type="containsText" dxfId="530" priority="383" operator="containsText" text="Ind">
      <formula>NOT(ISERROR(SEARCH("Ind",Q50)))</formula>
    </cfRule>
    <cfRule type="containsText" dxfId="529" priority="384" operator="containsText" text="Lib Dem">
      <formula>NOT(ISERROR(SEARCH("Lib Dem",Q50)))</formula>
    </cfRule>
    <cfRule type="containsText" dxfId="528" priority="385" operator="containsText" text="Green">
      <formula>NOT(ISERROR(SEARCH("Green",Q50)))</formula>
    </cfRule>
    <cfRule type="containsText" dxfId="527" priority="386" operator="containsText" text="Conservative">
      <formula>NOT(ISERROR(SEARCH("Conservative",Q50)))</formula>
    </cfRule>
    <cfRule type="containsText" dxfId="526" priority="387" operator="containsText" text="SNP">
      <formula>NOT(ISERROR(SEARCH("SNP",Q50)))</formula>
    </cfRule>
    <cfRule type="containsText" dxfId="525" priority="388" operator="containsText" text="Labour">
      <formula>NOT(ISERROR(SEARCH("Labour",Q50)))</formula>
    </cfRule>
  </conditionalFormatting>
  <conditionalFormatting sqref="Q51">
    <cfRule type="containsText" dxfId="524" priority="373" operator="containsText" text="Family">
      <formula>NOT(ISERROR(SEARCH("Family",Q51)))</formula>
    </cfRule>
    <cfRule type="containsText" dxfId="523" priority="374" operator="containsText" text="Alba">
      <formula>NOT(ISERROR(SEARCH("Alba",Q51)))</formula>
    </cfRule>
    <cfRule type="containsText" dxfId="522" priority="375" operator="containsText" text="Ind">
      <formula>NOT(ISERROR(SEARCH("Ind",Q51)))</formula>
    </cfRule>
    <cfRule type="containsText" dxfId="521" priority="376" operator="containsText" text="Lib Dem">
      <formula>NOT(ISERROR(SEARCH("Lib Dem",Q51)))</formula>
    </cfRule>
    <cfRule type="containsText" dxfId="520" priority="377" operator="containsText" text="Green">
      <formula>NOT(ISERROR(SEARCH("Green",Q51)))</formula>
    </cfRule>
    <cfRule type="containsText" dxfId="519" priority="378" operator="containsText" text="Conservative">
      <formula>NOT(ISERROR(SEARCH("Conservative",Q51)))</formula>
    </cfRule>
    <cfRule type="containsText" dxfId="518" priority="379" operator="containsText" text="SNP">
      <formula>NOT(ISERROR(SEARCH("SNP",Q51)))</formula>
    </cfRule>
    <cfRule type="containsText" dxfId="517" priority="380" operator="containsText" text="Labour">
      <formula>NOT(ISERROR(SEARCH("Labour",Q51)))</formula>
    </cfRule>
  </conditionalFormatting>
  <conditionalFormatting sqref="Q52">
    <cfRule type="containsText" dxfId="516" priority="365" operator="containsText" text="Family">
      <formula>NOT(ISERROR(SEARCH("Family",Q52)))</formula>
    </cfRule>
    <cfRule type="containsText" dxfId="515" priority="366" operator="containsText" text="Alba">
      <formula>NOT(ISERROR(SEARCH("Alba",Q52)))</formula>
    </cfRule>
    <cfRule type="containsText" dxfId="514" priority="367" operator="containsText" text="Ind">
      <formula>NOT(ISERROR(SEARCH("Ind",Q52)))</formula>
    </cfRule>
    <cfRule type="containsText" dxfId="513" priority="368" operator="containsText" text="Lib Dem">
      <formula>NOT(ISERROR(SEARCH("Lib Dem",Q52)))</formula>
    </cfRule>
    <cfRule type="containsText" dxfId="512" priority="369" operator="containsText" text="Green">
      <formula>NOT(ISERROR(SEARCH("Green",Q52)))</formula>
    </cfRule>
    <cfRule type="containsText" dxfId="511" priority="370" operator="containsText" text="Conservative">
      <formula>NOT(ISERROR(SEARCH("Conservative",Q52)))</formula>
    </cfRule>
    <cfRule type="containsText" dxfId="510" priority="371" operator="containsText" text="SNP">
      <formula>NOT(ISERROR(SEARCH("SNP",Q52)))</formula>
    </cfRule>
    <cfRule type="containsText" dxfId="509" priority="372" operator="containsText" text="Labour">
      <formula>NOT(ISERROR(SEARCH("Labour",Q52)))</formula>
    </cfRule>
  </conditionalFormatting>
  <conditionalFormatting sqref="Q53">
    <cfRule type="containsText" dxfId="508" priority="357" operator="containsText" text="Family">
      <formula>NOT(ISERROR(SEARCH("Family",Q53)))</formula>
    </cfRule>
    <cfRule type="containsText" dxfId="507" priority="358" operator="containsText" text="Alba">
      <formula>NOT(ISERROR(SEARCH("Alba",Q53)))</formula>
    </cfRule>
    <cfRule type="containsText" dxfId="506" priority="359" operator="containsText" text="Ind">
      <formula>NOT(ISERROR(SEARCH("Ind",Q53)))</formula>
    </cfRule>
    <cfRule type="containsText" dxfId="505" priority="360" operator="containsText" text="Lib Dem">
      <formula>NOT(ISERROR(SEARCH("Lib Dem",Q53)))</formula>
    </cfRule>
    <cfRule type="containsText" dxfId="504" priority="361" operator="containsText" text="Green">
      <formula>NOT(ISERROR(SEARCH("Green",Q53)))</formula>
    </cfRule>
    <cfRule type="containsText" dxfId="503" priority="362" operator="containsText" text="Conservative">
      <formula>NOT(ISERROR(SEARCH("Conservative",Q53)))</formula>
    </cfRule>
    <cfRule type="containsText" dxfId="502" priority="363" operator="containsText" text="SNP">
      <formula>NOT(ISERROR(SEARCH("SNP",Q53)))</formula>
    </cfRule>
    <cfRule type="containsText" dxfId="501" priority="364" operator="containsText" text="Labour">
      <formula>NOT(ISERROR(SEARCH("Labour",Q53)))</formula>
    </cfRule>
  </conditionalFormatting>
  <conditionalFormatting sqref="Q54">
    <cfRule type="containsText" dxfId="500" priority="349" operator="containsText" text="Family">
      <formula>NOT(ISERROR(SEARCH("Family",Q54)))</formula>
    </cfRule>
    <cfRule type="containsText" dxfId="499" priority="350" operator="containsText" text="Alba">
      <formula>NOT(ISERROR(SEARCH("Alba",Q54)))</formula>
    </cfRule>
    <cfRule type="containsText" dxfId="498" priority="351" operator="containsText" text="Ind">
      <formula>NOT(ISERROR(SEARCH("Ind",Q54)))</formula>
    </cfRule>
    <cfRule type="containsText" dxfId="497" priority="352" operator="containsText" text="Lib Dem">
      <formula>NOT(ISERROR(SEARCH("Lib Dem",Q54)))</formula>
    </cfRule>
    <cfRule type="containsText" dxfId="496" priority="353" operator="containsText" text="Green">
      <formula>NOT(ISERROR(SEARCH("Green",Q54)))</formula>
    </cfRule>
    <cfRule type="containsText" dxfId="495" priority="354" operator="containsText" text="Conservative">
      <formula>NOT(ISERROR(SEARCH("Conservative",Q54)))</formula>
    </cfRule>
    <cfRule type="containsText" dxfId="494" priority="355" operator="containsText" text="SNP">
      <formula>NOT(ISERROR(SEARCH("SNP",Q54)))</formula>
    </cfRule>
    <cfRule type="containsText" dxfId="493" priority="356" operator="containsText" text="Labour">
      <formula>NOT(ISERROR(SEARCH("Labour",Q54)))</formula>
    </cfRule>
  </conditionalFormatting>
  <conditionalFormatting sqref="Q55">
    <cfRule type="containsText" dxfId="492" priority="341" operator="containsText" text="Family">
      <formula>NOT(ISERROR(SEARCH("Family",Q55)))</formula>
    </cfRule>
    <cfRule type="containsText" dxfId="491" priority="342" operator="containsText" text="Alba">
      <formula>NOT(ISERROR(SEARCH("Alba",Q55)))</formula>
    </cfRule>
    <cfRule type="containsText" dxfId="490" priority="343" operator="containsText" text="Ind">
      <formula>NOT(ISERROR(SEARCH("Ind",Q55)))</formula>
    </cfRule>
    <cfRule type="containsText" dxfId="489" priority="344" operator="containsText" text="Lib Dem">
      <formula>NOT(ISERROR(SEARCH("Lib Dem",Q55)))</formula>
    </cfRule>
    <cfRule type="containsText" dxfId="488" priority="345" operator="containsText" text="Green">
      <formula>NOT(ISERROR(SEARCH("Green",Q55)))</formula>
    </cfRule>
    <cfRule type="containsText" dxfId="487" priority="346" operator="containsText" text="Conservative">
      <formula>NOT(ISERROR(SEARCH("Conservative",Q55)))</formula>
    </cfRule>
    <cfRule type="containsText" dxfId="486" priority="347" operator="containsText" text="SNP">
      <formula>NOT(ISERROR(SEARCH("SNP",Q55)))</formula>
    </cfRule>
    <cfRule type="containsText" dxfId="485" priority="348" operator="containsText" text="Labour">
      <formula>NOT(ISERROR(SEARCH("Labour",Q55)))</formula>
    </cfRule>
  </conditionalFormatting>
  <conditionalFormatting sqref="C62:N62">
    <cfRule type="top10" dxfId="484" priority="331" bottom="1" rank="1"/>
    <cfRule type="top10" dxfId="483" priority="332" rank="1"/>
  </conditionalFormatting>
  <conditionalFormatting sqref="C63:N63">
    <cfRule type="top10" dxfId="482" priority="329" bottom="1" rank="1"/>
    <cfRule type="top10" dxfId="481" priority="330" rank="1"/>
  </conditionalFormatting>
  <conditionalFormatting sqref="C64:N64">
    <cfRule type="top10" dxfId="480" priority="327" bottom="1" rank="1"/>
    <cfRule type="top10" dxfId="479" priority="328" rank="1"/>
  </conditionalFormatting>
  <conditionalFormatting sqref="C65:N65">
    <cfRule type="top10" dxfId="478" priority="325" bottom="1" rank="1"/>
    <cfRule type="top10" dxfId="477" priority="326" rank="1"/>
  </conditionalFormatting>
  <conditionalFormatting sqref="C66:N66">
    <cfRule type="top10" dxfId="476" priority="323" bottom="1" rank="1"/>
    <cfRule type="top10" dxfId="475" priority="324" rank="1"/>
  </conditionalFormatting>
  <conditionalFormatting sqref="C67:N67">
    <cfRule type="top10" dxfId="474" priority="321" bottom="1" rank="1"/>
    <cfRule type="top10" dxfId="473" priority="322" rank="1"/>
  </conditionalFormatting>
  <conditionalFormatting sqref="C61:N61">
    <cfRule type="containsText" dxfId="472" priority="287" operator="containsText" text="Family">
      <formula>NOT(ISERROR(SEARCH("Family",C61)))</formula>
    </cfRule>
    <cfRule type="containsText" dxfId="471" priority="302" operator="containsText" text="Alba">
      <formula>NOT(ISERROR(SEARCH("Alba",C61)))</formula>
    </cfRule>
    <cfRule type="containsText" dxfId="470" priority="303" operator="containsText" text="Ind">
      <formula>NOT(ISERROR(SEARCH("Ind",C61)))</formula>
    </cfRule>
    <cfRule type="containsText" dxfId="469" priority="304" operator="containsText" text="Lib Dem">
      <formula>NOT(ISERROR(SEARCH("Lib Dem",C61)))</formula>
    </cfRule>
    <cfRule type="containsText" dxfId="468" priority="305" operator="containsText" text="Green">
      <formula>NOT(ISERROR(SEARCH("Green",C61)))</formula>
    </cfRule>
    <cfRule type="containsText" dxfId="467" priority="306" operator="containsText" text="Conservative">
      <formula>NOT(ISERROR(SEARCH("Conservative",C61)))</formula>
    </cfRule>
    <cfRule type="containsText" dxfId="466" priority="307" operator="containsText" text="SNP">
      <formula>NOT(ISERROR(SEARCH("SNP",C61)))</formula>
    </cfRule>
    <cfRule type="containsText" dxfId="465" priority="308" operator="containsText" text="Labour">
      <formula>NOT(ISERROR(SEARCH("Labour",C61)))</formula>
    </cfRule>
  </conditionalFormatting>
  <conditionalFormatting sqref="B62">
    <cfRule type="containsText" dxfId="464" priority="279" operator="containsText" text="Family">
      <formula>NOT(ISERROR(SEARCH("Family",B62)))</formula>
    </cfRule>
    <cfRule type="containsText" dxfId="463" priority="280" operator="containsText" text="Alba">
      <formula>NOT(ISERROR(SEARCH("Alba",B62)))</formula>
    </cfRule>
    <cfRule type="containsText" dxfId="462" priority="281" operator="containsText" text="Ind">
      <formula>NOT(ISERROR(SEARCH("Ind",B62)))</formula>
    </cfRule>
    <cfRule type="containsText" dxfId="461" priority="282" operator="containsText" text="Lib Dem">
      <formula>NOT(ISERROR(SEARCH("Lib Dem",B62)))</formula>
    </cfRule>
    <cfRule type="containsText" dxfId="460" priority="283" operator="containsText" text="Green">
      <formula>NOT(ISERROR(SEARCH("Green",B62)))</formula>
    </cfRule>
    <cfRule type="containsText" dxfId="459" priority="284" operator="containsText" text="Conservative">
      <formula>NOT(ISERROR(SEARCH("Conservative",B62)))</formula>
    </cfRule>
    <cfRule type="containsText" dxfId="458" priority="285" operator="containsText" text="SNP">
      <formula>NOT(ISERROR(SEARCH("SNP",B62)))</formula>
    </cfRule>
    <cfRule type="containsText" dxfId="457" priority="286" operator="containsText" text="Labour">
      <formula>NOT(ISERROR(SEARCH("Labour",B62)))</formula>
    </cfRule>
  </conditionalFormatting>
  <conditionalFormatting sqref="B63">
    <cfRule type="containsText" dxfId="456" priority="271" operator="containsText" text="Family">
      <formula>NOT(ISERROR(SEARCH("Family",B63)))</formula>
    </cfRule>
    <cfRule type="containsText" dxfId="455" priority="272" operator="containsText" text="Alba">
      <formula>NOT(ISERROR(SEARCH("Alba",B63)))</formula>
    </cfRule>
    <cfRule type="containsText" dxfId="454" priority="273" operator="containsText" text="Ind">
      <formula>NOT(ISERROR(SEARCH("Ind",B63)))</formula>
    </cfRule>
    <cfRule type="containsText" dxfId="453" priority="274" operator="containsText" text="Lib Dem">
      <formula>NOT(ISERROR(SEARCH("Lib Dem",B63)))</formula>
    </cfRule>
    <cfRule type="containsText" dxfId="452" priority="275" operator="containsText" text="Green">
      <formula>NOT(ISERROR(SEARCH("Green",B63)))</formula>
    </cfRule>
    <cfRule type="containsText" dxfId="451" priority="276" operator="containsText" text="Conservative">
      <formula>NOT(ISERROR(SEARCH("Conservative",B63)))</formula>
    </cfRule>
    <cfRule type="containsText" dxfId="450" priority="277" operator="containsText" text="SNP">
      <formula>NOT(ISERROR(SEARCH("SNP",B63)))</formula>
    </cfRule>
    <cfRule type="containsText" dxfId="449" priority="278" operator="containsText" text="Labour">
      <formula>NOT(ISERROR(SEARCH("Labour",B63)))</formula>
    </cfRule>
  </conditionalFormatting>
  <conditionalFormatting sqref="B64">
    <cfRule type="containsText" dxfId="448" priority="263" operator="containsText" text="Family">
      <formula>NOT(ISERROR(SEARCH("Family",B64)))</formula>
    </cfRule>
    <cfRule type="containsText" dxfId="447" priority="264" operator="containsText" text="Alba">
      <formula>NOT(ISERROR(SEARCH("Alba",B64)))</formula>
    </cfRule>
    <cfRule type="containsText" dxfId="446" priority="265" operator="containsText" text="Ind">
      <formula>NOT(ISERROR(SEARCH("Ind",B64)))</formula>
    </cfRule>
    <cfRule type="containsText" dxfId="445" priority="266" operator="containsText" text="Lib Dem">
      <formula>NOT(ISERROR(SEARCH("Lib Dem",B64)))</formula>
    </cfRule>
    <cfRule type="containsText" dxfId="444" priority="267" operator="containsText" text="Green">
      <formula>NOT(ISERROR(SEARCH("Green",B64)))</formula>
    </cfRule>
    <cfRule type="containsText" dxfId="443" priority="268" operator="containsText" text="Conservative">
      <formula>NOT(ISERROR(SEARCH("Conservative",B64)))</formula>
    </cfRule>
    <cfRule type="containsText" dxfId="442" priority="269" operator="containsText" text="SNP">
      <formula>NOT(ISERROR(SEARCH("SNP",B64)))</formula>
    </cfRule>
    <cfRule type="containsText" dxfId="441" priority="270" operator="containsText" text="Labour">
      <formula>NOT(ISERROR(SEARCH("Labour",B64)))</formula>
    </cfRule>
  </conditionalFormatting>
  <conditionalFormatting sqref="B65">
    <cfRule type="containsText" dxfId="440" priority="255" operator="containsText" text="Family">
      <formula>NOT(ISERROR(SEARCH("Family",B65)))</formula>
    </cfRule>
    <cfRule type="containsText" dxfId="439" priority="256" operator="containsText" text="Alba">
      <formula>NOT(ISERROR(SEARCH("Alba",B65)))</formula>
    </cfRule>
    <cfRule type="containsText" dxfId="438" priority="257" operator="containsText" text="Ind">
      <formula>NOT(ISERROR(SEARCH("Ind",B65)))</formula>
    </cfRule>
    <cfRule type="containsText" dxfId="437" priority="258" operator="containsText" text="Lib Dem">
      <formula>NOT(ISERROR(SEARCH("Lib Dem",B65)))</formula>
    </cfRule>
    <cfRule type="containsText" dxfId="436" priority="259" operator="containsText" text="Green">
      <formula>NOT(ISERROR(SEARCH("Green",B65)))</formula>
    </cfRule>
    <cfRule type="containsText" dxfId="435" priority="260" operator="containsText" text="Conservative">
      <formula>NOT(ISERROR(SEARCH("Conservative",B65)))</formula>
    </cfRule>
    <cfRule type="containsText" dxfId="434" priority="261" operator="containsText" text="SNP">
      <formula>NOT(ISERROR(SEARCH("SNP",B65)))</formula>
    </cfRule>
    <cfRule type="containsText" dxfId="433" priority="262" operator="containsText" text="Labour">
      <formula>NOT(ISERROR(SEARCH("Labour",B65)))</formula>
    </cfRule>
  </conditionalFormatting>
  <conditionalFormatting sqref="B66">
    <cfRule type="containsText" dxfId="432" priority="247" operator="containsText" text="Family">
      <formula>NOT(ISERROR(SEARCH("Family",B66)))</formula>
    </cfRule>
    <cfRule type="containsText" dxfId="431" priority="248" operator="containsText" text="Alba">
      <formula>NOT(ISERROR(SEARCH("Alba",B66)))</formula>
    </cfRule>
    <cfRule type="containsText" dxfId="430" priority="249" operator="containsText" text="Ind">
      <formula>NOT(ISERROR(SEARCH("Ind",B66)))</formula>
    </cfRule>
    <cfRule type="containsText" dxfId="429" priority="250" operator="containsText" text="Lib Dem">
      <formula>NOT(ISERROR(SEARCH("Lib Dem",B66)))</formula>
    </cfRule>
    <cfRule type="containsText" dxfId="428" priority="251" operator="containsText" text="Green">
      <formula>NOT(ISERROR(SEARCH("Green",B66)))</formula>
    </cfRule>
    <cfRule type="containsText" dxfId="427" priority="252" operator="containsText" text="Conservative">
      <formula>NOT(ISERROR(SEARCH("Conservative",B66)))</formula>
    </cfRule>
    <cfRule type="containsText" dxfId="426" priority="253" operator="containsText" text="SNP">
      <formula>NOT(ISERROR(SEARCH("SNP",B66)))</formula>
    </cfRule>
    <cfRule type="containsText" dxfId="425" priority="254" operator="containsText" text="Labour">
      <formula>NOT(ISERROR(SEARCH("Labour",B66)))</formula>
    </cfRule>
  </conditionalFormatting>
  <conditionalFormatting sqref="B67">
    <cfRule type="containsText" dxfId="424" priority="239" operator="containsText" text="Family">
      <formula>NOT(ISERROR(SEARCH("Family",B67)))</formula>
    </cfRule>
    <cfRule type="containsText" dxfId="423" priority="240" operator="containsText" text="Alba">
      <formula>NOT(ISERROR(SEARCH("Alba",B67)))</formula>
    </cfRule>
    <cfRule type="containsText" dxfId="422" priority="241" operator="containsText" text="Ind">
      <formula>NOT(ISERROR(SEARCH("Ind",B67)))</formula>
    </cfRule>
    <cfRule type="containsText" dxfId="421" priority="242" operator="containsText" text="Lib Dem">
      <formula>NOT(ISERROR(SEARCH("Lib Dem",B67)))</formula>
    </cfRule>
    <cfRule type="containsText" dxfId="420" priority="243" operator="containsText" text="Green">
      <formula>NOT(ISERROR(SEARCH("Green",B67)))</formula>
    </cfRule>
    <cfRule type="containsText" dxfId="419" priority="244" operator="containsText" text="Conservative">
      <formula>NOT(ISERROR(SEARCH("Conservative",B67)))</formula>
    </cfRule>
    <cfRule type="containsText" dxfId="418" priority="245" operator="containsText" text="SNP">
      <formula>NOT(ISERROR(SEARCH("SNP",B67)))</formula>
    </cfRule>
    <cfRule type="containsText" dxfId="417" priority="246" operator="containsText" text="Labour">
      <formula>NOT(ISERROR(SEARCH("Labour",B67)))</formula>
    </cfRule>
  </conditionalFormatting>
  <conditionalFormatting sqref="R61:X61">
    <cfRule type="containsText" dxfId="416" priority="223" operator="containsText" text="Family">
      <formula>NOT(ISERROR(SEARCH("Family",R61)))</formula>
    </cfRule>
    <cfRule type="containsText" dxfId="415" priority="224" operator="containsText" text="Alba">
      <formula>NOT(ISERROR(SEARCH("Alba",R61)))</formula>
    </cfRule>
    <cfRule type="containsText" dxfId="414" priority="225" operator="containsText" text="Ind">
      <formula>NOT(ISERROR(SEARCH("Ind",R61)))</formula>
    </cfRule>
    <cfRule type="containsText" dxfId="413" priority="226" operator="containsText" text="Lib Dem">
      <formula>NOT(ISERROR(SEARCH("Lib Dem",R61)))</formula>
    </cfRule>
    <cfRule type="containsText" dxfId="412" priority="227" operator="containsText" text="Green">
      <formula>NOT(ISERROR(SEARCH("Green",R61)))</formula>
    </cfRule>
    <cfRule type="containsText" dxfId="411" priority="228" operator="containsText" text="Conservative">
      <formula>NOT(ISERROR(SEARCH("Conservative",R61)))</formula>
    </cfRule>
    <cfRule type="containsText" dxfId="410" priority="229" operator="containsText" text="SNP">
      <formula>NOT(ISERROR(SEARCH("SNP",R61)))</formula>
    </cfRule>
    <cfRule type="containsText" dxfId="409" priority="230" operator="containsText" text="Labour">
      <formula>NOT(ISERROR(SEARCH("Labour",R61)))</formula>
    </cfRule>
  </conditionalFormatting>
  <conditionalFormatting sqref="Q62">
    <cfRule type="containsText" dxfId="408" priority="215" operator="containsText" text="Family">
      <formula>NOT(ISERROR(SEARCH("Family",Q62)))</formula>
    </cfRule>
    <cfRule type="containsText" dxfId="407" priority="216" operator="containsText" text="Alba">
      <formula>NOT(ISERROR(SEARCH("Alba",Q62)))</formula>
    </cfRule>
    <cfRule type="containsText" dxfId="406" priority="217" operator="containsText" text="Ind">
      <formula>NOT(ISERROR(SEARCH("Ind",Q62)))</formula>
    </cfRule>
    <cfRule type="containsText" dxfId="405" priority="218" operator="containsText" text="Lib Dem">
      <formula>NOT(ISERROR(SEARCH("Lib Dem",Q62)))</formula>
    </cfRule>
    <cfRule type="containsText" dxfId="404" priority="219" operator="containsText" text="Green">
      <formula>NOT(ISERROR(SEARCH("Green",Q62)))</formula>
    </cfRule>
    <cfRule type="containsText" dxfId="403" priority="220" operator="containsText" text="Conservative">
      <formula>NOT(ISERROR(SEARCH("Conservative",Q62)))</formula>
    </cfRule>
    <cfRule type="containsText" dxfId="402" priority="221" operator="containsText" text="SNP">
      <formula>NOT(ISERROR(SEARCH("SNP",Q62)))</formula>
    </cfRule>
    <cfRule type="containsText" dxfId="401" priority="222" operator="containsText" text="Labour">
      <formula>NOT(ISERROR(SEARCH("Labour",Q62)))</formula>
    </cfRule>
  </conditionalFormatting>
  <conditionalFormatting sqref="Q63">
    <cfRule type="containsText" dxfId="400" priority="207" operator="containsText" text="Family">
      <formula>NOT(ISERROR(SEARCH("Family",Q63)))</formula>
    </cfRule>
    <cfRule type="containsText" dxfId="399" priority="208" operator="containsText" text="Alba">
      <formula>NOT(ISERROR(SEARCH("Alba",Q63)))</formula>
    </cfRule>
    <cfRule type="containsText" dxfId="398" priority="209" operator="containsText" text="Ind">
      <formula>NOT(ISERROR(SEARCH("Ind",Q63)))</formula>
    </cfRule>
    <cfRule type="containsText" dxfId="397" priority="210" operator="containsText" text="Lib Dem">
      <formula>NOT(ISERROR(SEARCH("Lib Dem",Q63)))</formula>
    </cfRule>
    <cfRule type="containsText" dxfId="396" priority="211" operator="containsText" text="Green">
      <formula>NOT(ISERROR(SEARCH("Green",Q63)))</formula>
    </cfRule>
    <cfRule type="containsText" dxfId="395" priority="212" operator="containsText" text="Conservative">
      <formula>NOT(ISERROR(SEARCH("Conservative",Q63)))</formula>
    </cfRule>
    <cfRule type="containsText" dxfId="394" priority="213" operator="containsText" text="SNP">
      <formula>NOT(ISERROR(SEARCH("SNP",Q63)))</formula>
    </cfRule>
    <cfRule type="containsText" dxfId="393" priority="214" operator="containsText" text="Labour">
      <formula>NOT(ISERROR(SEARCH("Labour",Q63)))</formula>
    </cfRule>
  </conditionalFormatting>
  <conditionalFormatting sqref="Q64">
    <cfRule type="containsText" dxfId="392" priority="199" operator="containsText" text="Family">
      <formula>NOT(ISERROR(SEARCH("Family",Q64)))</formula>
    </cfRule>
    <cfRule type="containsText" dxfId="391" priority="200" operator="containsText" text="Alba">
      <formula>NOT(ISERROR(SEARCH("Alba",Q64)))</formula>
    </cfRule>
    <cfRule type="containsText" dxfId="390" priority="201" operator="containsText" text="Ind">
      <formula>NOT(ISERROR(SEARCH("Ind",Q64)))</formula>
    </cfRule>
    <cfRule type="containsText" dxfId="389" priority="202" operator="containsText" text="Lib Dem">
      <formula>NOT(ISERROR(SEARCH("Lib Dem",Q64)))</formula>
    </cfRule>
    <cfRule type="containsText" dxfId="388" priority="203" operator="containsText" text="Green">
      <formula>NOT(ISERROR(SEARCH("Green",Q64)))</formula>
    </cfRule>
    <cfRule type="containsText" dxfId="387" priority="204" operator="containsText" text="Conservative">
      <formula>NOT(ISERROR(SEARCH("Conservative",Q64)))</formula>
    </cfRule>
    <cfRule type="containsText" dxfId="386" priority="205" operator="containsText" text="SNP">
      <formula>NOT(ISERROR(SEARCH("SNP",Q64)))</formula>
    </cfRule>
    <cfRule type="containsText" dxfId="385" priority="206" operator="containsText" text="Labour">
      <formula>NOT(ISERROR(SEARCH("Labour",Q64)))</formula>
    </cfRule>
  </conditionalFormatting>
  <conditionalFormatting sqref="Q65">
    <cfRule type="containsText" dxfId="384" priority="191" operator="containsText" text="Family">
      <formula>NOT(ISERROR(SEARCH("Family",Q65)))</formula>
    </cfRule>
    <cfRule type="containsText" dxfId="383" priority="192" operator="containsText" text="Alba">
      <formula>NOT(ISERROR(SEARCH("Alba",Q65)))</formula>
    </cfRule>
    <cfRule type="containsText" dxfId="382" priority="193" operator="containsText" text="Ind">
      <formula>NOT(ISERROR(SEARCH("Ind",Q65)))</formula>
    </cfRule>
    <cfRule type="containsText" dxfId="381" priority="194" operator="containsText" text="Lib Dem">
      <formula>NOT(ISERROR(SEARCH("Lib Dem",Q65)))</formula>
    </cfRule>
    <cfRule type="containsText" dxfId="380" priority="195" operator="containsText" text="Green">
      <formula>NOT(ISERROR(SEARCH("Green",Q65)))</formula>
    </cfRule>
    <cfRule type="containsText" dxfId="379" priority="196" operator="containsText" text="Conservative">
      <formula>NOT(ISERROR(SEARCH("Conservative",Q65)))</formula>
    </cfRule>
    <cfRule type="containsText" dxfId="378" priority="197" operator="containsText" text="SNP">
      <formula>NOT(ISERROR(SEARCH("SNP",Q65)))</formula>
    </cfRule>
    <cfRule type="containsText" dxfId="377" priority="198" operator="containsText" text="Labour">
      <formula>NOT(ISERROR(SEARCH("Labour",Q65)))</formula>
    </cfRule>
  </conditionalFormatting>
  <conditionalFormatting sqref="Q66">
    <cfRule type="containsText" dxfId="376" priority="183" operator="containsText" text="Family">
      <formula>NOT(ISERROR(SEARCH("Family",Q66)))</formula>
    </cfRule>
    <cfRule type="containsText" dxfId="375" priority="184" operator="containsText" text="Alba">
      <formula>NOT(ISERROR(SEARCH("Alba",Q66)))</formula>
    </cfRule>
    <cfRule type="containsText" dxfId="374" priority="185" operator="containsText" text="Ind">
      <formula>NOT(ISERROR(SEARCH("Ind",Q66)))</formula>
    </cfRule>
    <cfRule type="containsText" dxfId="373" priority="186" operator="containsText" text="Lib Dem">
      <formula>NOT(ISERROR(SEARCH("Lib Dem",Q66)))</formula>
    </cfRule>
    <cfRule type="containsText" dxfId="372" priority="187" operator="containsText" text="Green">
      <formula>NOT(ISERROR(SEARCH("Green",Q66)))</formula>
    </cfRule>
    <cfRule type="containsText" dxfId="371" priority="188" operator="containsText" text="Conservative">
      <formula>NOT(ISERROR(SEARCH("Conservative",Q66)))</formula>
    </cfRule>
    <cfRule type="containsText" dxfId="370" priority="189" operator="containsText" text="SNP">
      <formula>NOT(ISERROR(SEARCH("SNP",Q66)))</formula>
    </cfRule>
    <cfRule type="containsText" dxfId="369" priority="190" operator="containsText" text="Labour">
      <formula>NOT(ISERROR(SEARCH("Labour",Q66)))</formula>
    </cfRule>
  </conditionalFormatting>
  <conditionalFormatting sqref="Q67">
    <cfRule type="containsText" dxfId="368" priority="175" operator="containsText" text="Family">
      <formula>NOT(ISERROR(SEARCH("Family",Q67)))</formula>
    </cfRule>
    <cfRule type="containsText" dxfId="367" priority="176" operator="containsText" text="Alba">
      <formula>NOT(ISERROR(SEARCH("Alba",Q67)))</formula>
    </cfRule>
    <cfRule type="containsText" dxfId="366" priority="177" operator="containsText" text="Ind">
      <formula>NOT(ISERROR(SEARCH("Ind",Q67)))</formula>
    </cfRule>
    <cfRule type="containsText" dxfId="365" priority="178" operator="containsText" text="Lib Dem">
      <formula>NOT(ISERROR(SEARCH("Lib Dem",Q67)))</formula>
    </cfRule>
    <cfRule type="containsText" dxfId="364" priority="179" operator="containsText" text="Green">
      <formula>NOT(ISERROR(SEARCH("Green",Q67)))</formula>
    </cfRule>
    <cfRule type="containsText" dxfId="363" priority="180" operator="containsText" text="Conservative">
      <formula>NOT(ISERROR(SEARCH("Conservative",Q67)))</formula>
    </cfRule>
    <cfRule type="containsText" dxfId="362" priority="181" operator="containsText" text="SNP">
      <formula>NOT(ISERROR(SEARCH("SNP",Q67)))</formula>
    </cfRule>
    <cfRule type="containsText" dxfId="361" priority="182" operator="containsText" text="Labour">
      <formula>NOT(ISERROR(SEARCH("Labour",Q67)))</formula>
    </cfRule>
  </conditionalFormatting>
  <conditionalFormatting sqref="C74:N74">
    <cfRule type="top10" dxfId="360" priority="165" bottom="1" rank="1"/>
    <cfRule type="top10" dxfId="359" priority="166" rank="1"/>
  </conditionalFormatting>
  <conditionalFormatting sqref="C75:N75">
    <cfRule type="top10" dxfId="358" priority="163" bottom="1" rank="1"/>
    <cfRule type="top10" dxfId="357" priority="164" rank="1"/>
  </conditionalFormatting>
  <conditionalFormatting sqref="C76:N76">
    <cfRule type="top10" dxfId="356" priority="161" bottom="1" rank="1"/>
    <cfRule type="top10" dxfId="355" priority="162" rank="1"/>
  </conditionalFormatting>
  <conditionalFormatting sqref="C77:N77">
    <cfRule type="top10" dxfId="354" priority="159" bottom="1" rank="1"/>
    <cfRule type="top10" dxfId="353" priority="160" rank="1"/>
  </conditionalFormatting>
  <conditionalFormatting sqref="C78:N78">
    <cfRule type="top10" dxfId="352" priority="157" bottom="1" rank="1"/>
    <cfRule type="top10" dxfId="351" priority="158" rank="1"/>
  </conditionalFormatting>
  <conditionalFormatting sqref="C73:N73">
    <cfRule type="containsText" dxfId="350" priority="121" operator="containsText" text="Family">
      <formula>NOT(ISERROR(SEARCH("Family",C73)))</formula>
    </cfRule>
    <cfRule type="containsText" dxfId="349" priority="136" operator="containsText" text="Alba">
      <formula>NOT(ISERROR(SEARCH("Alba",C73)))</formula>
    </cfRule>
    <cfRule type="containsText" dxfId="348" priority="137" operator="containsText" text="Ind">
      <formula>NOT(ISERROR(SEARCH("Ind",C73)))</formula>
    </cfRule>
    <cfRule type="containsText" dxfId="347" priority="138" operator="containsText" text="Lib Dem">
      <formula>NOT(ISERROR(SEARCH("Lib Dem",C73)))</formula>
    </cfRule>
    <cfRule type="containsText" dxfId="346" priority="139" operator="containsText" text="Green">
      <formula>NOT(ISERROR(SEARCH("Green",C73)))</formula>
    </cfRule>
    <cfRule type="containsText" dxfId="345" priority="140" operator="containsText" text="Conservative">
      <formula>NOT(ISERROR(SEARCH("Conservative",C73)))</formula>
    </cfRule>
    <cfRule type="containsText" dxfId="344" priority="141" operator="containsText" text="SNP">
      <formula>NOT(ISERROR(SEARCH("SNP",C73)))</formula>
    </cfRule>
    <cfRule type="containsText" dxfId="343" priority="142" operator="containsText" text="Labour">
      <formula>NOT(ISERROR(SEARCH("Labour",C73)))</formula>
    </cfRule>
  </conditionalFormatting>
  <conditionalFormatting sqref="B74">
    <cfRule type="containsText" dxfId="342" priority="113" operator="containsText" text="Family">
      <formula>NOT(ISERROR(SEARCH("Family",B74)))</formula>
    </cfRule>
    <cfRule type="containsText" dxfId="341" priority="114" operator="containsText" text="Alba">
      <formula>NOT(ISERROR(SEARCH("Alba",B74)))</formula>
    </cfRule>
    <cfRule type="containsText" dxfId="340" priority="115" operator="containsText" text="Ind">
      <formula>NOT(ISERROR(SEARCH("Ind",B74)))</formula>
    </cfRule>
    <cfRule type="containsText" dxfId="339" priority="116" operator="containsText" text="Lib Dem">
      <formula>NOT(ISERROR(SEARCH("Lib Dem",B74)))</formula>
    </cfRule>
    <cfRule type="containsText" dxfId="338" priority="117" operator="containsText" text="Green">
      <formula>NOT(ISERROR(SEARCH("Green",B74)))</formula>
    </cfRule>
    <cfRule type="containsText" dxfId="337" priority="118" operator="containsText" text="Conservative">
      <formula>NOT(ISERROR(SEARCH("Conservative",B74)))</formula>
    </cfRule>
    <cfRule type="containsText" dxfId="336" priority="119" operator="containsText" text="SNP">
      <formula>NOT(ISERROR(SEARCH("SNP",B74)))</formula>
    </cfRule>
    <cfRule type="containsText" dxfId="335" priority="120" operator="containsText" text="Labour">
      <formula>NOT(ISERROR(SEARCH("Labour",B74)))</formula>
    </cfRule>
  </conditionalFormatting>
  <conditionalFormatting sqref="B75">
    <cfRule type="containsText" dxfId="334" priority="105" operator="containsText" text="Family">
      <formula>NOT(ISERROR(SEARCH("Family",B75)))</formula>
    </cfRule>
    <cfRule type="containsText" dxfId="333" priority="106" operator="containsText" text="Alba">
      <formula>NOT(ISERROR(SEARCH("Alba",B75)))</formula>
    </cfRule>
    <cfRule type="containsText" dxfId="332" priority="107" operator="containsText" text="Ind">
      <formula>NOT(ISERROR(SEARCH("Ind",B75)))</formula>
    </cfRule>
    <cfRule type="containsText" dxfId="331" priority="108" operator="containsText" text="Lib Dem">
      <formula>NOT(ISERROR(SEARCH("Lib Dem",B75)))</formula>
    </cfRule>
    <cfRule type="containsText" dxfId="330" priority="109" operator="containsText" text="Green">
      <formula>NOT(ISERROR(SEARCH("Green",B75)))</formula>
    </cfRule>
    <cfRule type="containsText" dxfId="329" priority="110" operator="containsText" text="Conservative">
      <formula>NOT(ISERROR(SEARCH("Conservative",B75)))</formula>
    </cfRule>
    <cfRule type="containsText" dxfId="328" priority="111" operator="containsText" text="SNP">
      <formula>NOT(ISERROR(SEARCH("SNP",B75)))</formula>
    </cfRule>
    <cfRule type="containsText" dxfId="327" priority="112" operator="containsText" text="Labour">
      <formula>NOT(ISERROR(SEARCH("Labour",B75)))</formula>
    </cfRule>
  </conditionalFormatting>
  <conditionalFormatting sqref="B76">
    <cfRule type="containsText" dxfId="326" priority="97" operator="containsText" text="Family">
      <formula>NOT(ISERROR(SEARCH("Family",B76)))</formula>
    </cfRule>
    <cfRule type="containsText" dxfId="325" priority="98" operator="containsText" text="Alba">
      <formula>NOT(ISERROR(SEARCH("Alba",B76)))</formula>
    </cfRule>
    <cfRule type="containsText" dxfId="324" priority="99" operator="containsText" text="Ind">
      <formula>NOT(ISERROR(SEARCH("Ind",B76)))</formula>
    </cfRule>
    <cfRule type="containsText" dxfId="323" priority="100" operator="containsText" text="Lib Dem">
      <formula>NOT(ISERROR(SEARCH("Lib Dem",B76)))</formula>
    </cfRule>
    <cfRule type="containsText" dxfId="322" priority="101" operator="containsText" text="Green">
      <formula>NOT(ISERROR(SEARCH("Green",B76)))</formula>
    </cfRule>
    <cfRule type="containsText" dxfId="321" priority="102" operator="containsText" text="Conservative">
      <formula>NOT(ISERROR(SEARCH("Conservative",B76)))</formula>
    </cfRule>
    <cfRule type="containsText" dxfId="320" priority="103" operator="containsText" text="SNP">
      <formula>NOT(ISERROR(SEARCH("SNP",B76)))</formula>
    </cfRule>
    <cfRule type="containsText" dxfId="319" priority="104" operator="containsText" text="Labour">
      <formula>NOT(ISERROR(SEARCH("Labour",B76)))</formula>
    </cfRule>
  </conditionalFormatting>
  <conditionalFormatting sqref="B77">
    <cfRule type="containsText" dxfId="318" priority="89" operator="containsText" text="Family">
      <formula>NOT(ISERROR(SEARCH("Family",B77)))</formula>
    </cfRule>
    <cfRule type="containsText" dxfId="317" priority="90" operator="containsText" text="Alba">
      <formula>NOT(ISERROR(SEARCH("Alba",B77)))</formula>
    </cfRule>
    <cfRule type="containsText" dxfId="316" priority="91" operator="containsText" text="Ind">
      <formula>NOT(ISERROR(SEARCH("Ind",B77)))</formula>
    </cfRule>
    <cfRule type="containsText" dxfId="315" priority="92" operator="containsText" text="Lib Dem">
      <formula>NOT(ISERROR(SEARCH("Lib Dem",B77)))</formula>
    </cfRule>
    <cfRule type="containsText" dxfId="314" priority="93" operator="containsText" text="Green">
      <formula>NOT(ISERROR(SEARCH("Green",B77)))</formula>
    </cfRule>
    <cfRule type="containsText" dxfId="313" priority="94" operator="containsText" text="Conservative">
      <formula>NOT(ISERROR(SEARCH("Conservative",B77)))</formula>
    </cfRule>
    <cfRule type="containsText" dxfId="312" priority="95" operator="containsText" text="SNP">
      <formula>NOT(ISERROR(SEARCH("SNP",B77)))</formula>
    </cfRule>
    <cfRule type="containsText" dxfId="311" priority="96" operator="containsText" text="Labour">
      <formula>NOT(ISERROR(SEARCH("Labour",B77)))</formula>
    </cfRule>
  </conditionalFormatting>
  <conditionalFormatting sqref="B78">
    <cfRule type="containsText" dxfId="310" priority="81" operator="containsText" text="Family">
      <formula>NOT(ISERROR(SEARCH("Family",B78)))</formula>
    </cfRule>
    <cfRule type="containsText" dxfId="309" priority="82" operator="containsText" text="Alba">
      <formula>NOT(ISERROR(SEARCH("Alba",B78)))</formula>
    </cfRule>
    <cfRule type="containsText" dxfId="308" priority="83" operator="containsText" text="Ind">
      <formula>NOT(ISERROR(SEARCH("Ind",B78)))</formula>
    </cfRule>
    <cfRule type="containsText" dxfId="307" priority="84" operator="containsText" text="Lib Dem">
      <formula>NOT(ISERROR(SEARCH("Lib Dem",B78)))</formula>
    </cfRule>
    <cfRule type="containsText" dxfId="306" priority="85" operator="containsText" text="Green">
      <formula>NOT(ISERROR(SEARCH("Green",B78)))</formula>
    </cfRule>
    <cfRule type="containsText" dxfId="305" priority="86" operator="containsText" text="Conservative">
      <formula>NOT(ISERROR(SEARCH("Conservative",B78)))</formula>
    </cfRule>
    <cfRule type="containsText" dxfId="304" priority="87" operator="containsText" text="SNP">
      <formula>NOT(ISERROR(SEARCH("SNP",B78)))</formula>
    </cfRule>
    <cfRule type="containsText" dxfId="303" priority="88" operator="containsText" text="Labour">
      <formula>NOT(ISERROR(SEARCH("Labour",B78)))</formula>
    </cfRule>
  </conditionalFormatting>
  <conditionalFormatting sqref="R73:X73">
    <cfRule type="containsText" dxfId="302" priority="57" operator="containsText" text="Family">
      <formula>NOT(ISERROR(SEARCH("Family",R73)))</formula>
    </cfRule>
    <cfRule type="containsText" dxfId="301" priority="58" operator="containsText" text="Alba">
      <formula>NOT(ISERROR(SEARCH("Alba",R73)))</formula>
    </cfRule>
    <cfRule type="containsText" dxfId="300" priority="59" operator="containsText" text="Ind">
      <formula>NOT(ISERROR(SEARCH("Ind",R73)))</formula>
    </cfRule>
    <cfRule type="containsText" dxfId="299" priority="60" operator="containsText" text="Lib Dem">
      <formula>NOT(ISERROR(SEARCH("Lib Dem",R73)))</formula>
    </cfRule>
    <cfRule type="containsText" dxfId="298" priority="61" operator="containsText" text="Green">
      <formula>NOT(ISERROR(SEARCH("Green",R73)))</formula>
    </cfRule>
    <cfRule type="containsText" dxfId="297" priority="62" operator="containsText" text="Conservative">
      <formula>NOT(ISERROR(SEARCH("Conservative",R73)))</formula>
    </cfRule>
    <cfRule type="containsText" dxfId="296" priority="63" operator="containsText" text="SNP">
      <formula>NOT(ISERROR(SEARCH("SNP",R73)))</formula>
    </cfRule>
    <cfRule type="containsText" dxfId="295" priority="64" operator="containsText" text="Labour">
      <formula>NOT(ISERROR(SEARCH("Labour",R73)))</formula>
    </cfRule>
  </conditionalFormatting>
  <conditionalFormatting sqref="Q74">
    <cfRule type="containsText" dxfId="294" priority="49" operator="containsText" text="Family">
      <formula>NOT(ISERROR(SEARCH("Family",Q74)))</formula>
    </cfRule>
    <cfRule type="containsText" dxfId="293" priority="50" operator="containsText" text="Alba">
      <formula>NOT(ISERROR(SEARCH("Alba",Q74)))</formula>
    </cfRule>
    <cfRule type="containsText" dxfId="292" priority="51" operator="containsText" text="Ind">
      <formula>NOT(ISERROR(SEARCH("Ind",Q74)))</formula>
    </cfRule>
    <cfRule type="containsText" dxfId="291" priority="52" operator="containsText" text="Lib Dem">
      <formula>NOT(ISERROR(SEARCH("Lib Dem",Q74)))</formula>
    </cfRule>
    <cfRule type="containsText" dxfId="290" priority="53" operator="containsText" text="Green">
      <formula>NOT(ISERROR(SEARCH("Green",Q74)))</formula>
    </cfRule>
    <cfRule type="containsText" dxfId="289" priority="54" operator="containsText" text="Conservative">
      <formula>NOT(ISERROR(SEARCH("Conservative",Q74)))</formula>
    </cfRule>
    <cfRule type="containsText" dxfId="288" priority="55" operator="containsText" text="SNP">
      <formula>NOT(ISERROR(SEARCH("SNP",Q74)))</formula>
    </cfRule>
    <cfRule type="containsText" dxfId="287" priority="56" operator="containsText" text="Labour">
      <formula>NOT(ISERROR(SEARCH("Labour",Q74)))</formula>
    </cfRule>
  </conditionalFormatting>
  <conditionalFormatting sqref="Q75">
    <cfRule type="containsText" dxfId="286" priority="41" operator="containsText" text="Family">
      <formula>NOT(ISERROR(SEARCH("Family",Q75)))</formula>
    </cfRule>
    <cfRule type="containsText" dxfId="285" priority="42" operator="containsText" text="Alba">
      <formula>NOT(ISERROR(SEARCH("Alba",Q75)))</formula>
    </cfRule>
    <cfRule type="containsText" dxfId="284" priority="43" operator="containsText" text="Ind">
      <formula>NOT(ISERROR(SEARCH("Ind",Q75)))</formula>
    </cfRule>
    <cfRule type="containsText" dxfId="283" priority="44" operator="containsText" text="Lib Dem">
      <formula>NOT(ISERROR(SEARCH("Lib Dem",Q75)))</formula>
    </cfRule>
    <cfRule type="containsText" dxfId="282" priority="45" operator="containsText" text="Green">
      <formula>NOT(ISERROR(SEARCH("Green",Q75)))</formula>
    </cfRule>
    <cfRule type="containsText" dxfId="281" priority="46" operator="containsText" text="Conservative">
      <formula>NOT(ISERROR(SEARCH("Conservative",Q75)))</formula>
    </cfRule>
    <cfRule type="containsText" dxfId="280" priority="47" operator="containsText" text="SNP">
      <formula>NOT(ISERROR(SEARCH("SNP",Q75)))</formula>
    </cfRule>
    <cfRule type="containsText" dxfId="279" priority="48" operator="containsText" text="Labour">
      <formula>NOT(ISERROR(SEARCH("Labour",Q75)))</formula>
    </cfRule>
  </conditionalFormatting>
  <conditionalFormatting sqref="Q76">
    <cfRule type="containsText" dxfId="278" priority="33" operator="containsText" text="Family">
      <formula>NOT(ISERROR(SEARCH("Family",Q76)))</formula>
    </cfRule>
    <cfRule type="containsText" dxfId="277" priority="34" operator="containsText" text="Alba">
      <formula>NOT(ISERROR(SEARCH("Alba",Q76)))</formula>
    </cfRule>
    <cfRule type="containsText" dxfId="276" priority="35" operator="containsText" text="Ind">
      <formula>NOT(ISERROR(SEARCH("Ind",Q76)))</formula>
    </cfRule>
    <cfRule type="containsText" dxfId="275" priority="36" operator="containsText" text="Lib Dem">
      <formula>NOT(ISERROR(SEARCH("Lib Dem",Q76)))</formula>
    </cfRule>
    <cfRule type="containsText" dxfId="274" priority="37" operator="containsText" text="Green">
      <formula>NOT(ISERROR(SEARCH("Green",Q76)))</formula>
    </cfRule>
    <cfRule type="containsText" dxfId="273" priority="38" operator="containsText" text="Conservative">
      <formula>NOT(ISERROR(SEARCH("Conservative",Q76)))</formula>
    </cfRule>
    <cfRule type="containsText" dxfId="272" priority="39" operator="containsText" text="SNP">
      <formula>NOT(ISERROR(SEARCH("SNP",Q76)))</formula>
    </cfRule>
    <cfRule type="containsText" dxfId="271" priority="40" operator="containsText" text="Labour">
      <formula>NOT(ISERROR(SEARCH("Labour",Q76)))</formula>
    </cfRule>
  </conditionalFormatting>
  <conditionalFormatting sqref="Q77">
    <cfRule type="containsText" dxfId="270" priority="25" operator="containsText" text="Family">
      <formula>NOT(ISERROR(SEARCH("Family",Q77)))</formula>
    </cfRule>
    <cfRule type="containsText" dxfId="269" priority="26" operator="containsText" text="Alba">
      <formula>NOT(ISERROR(SEARCH("Alba",Q77)))</formula>
    </cfRule>
    <cfRule type="containsText" dxfId="268" priority="27" operator="containsText" text="Ind">
      <formula>NOT(ISERROR(SEARCH("Ind",Q77)))</formula>
    </cfRule>
    <cfRule type="containsText" dxfId="267" priority="28" operator="containsText" text="Lib Dem">
      <formula>NOT(ISERROR(SEARCH("Lib Dem",Q77)))</formula>
    </cfRule>
    <cfRule type="containsText" dxfId="266" priority="29" operator="containsText" text="Green">
      <formula>NOT(ISERROR(SEARCH("Green",Q77)))</formula>
    </cfRule>
    <cfRule type="containsText" dxfId="265" priority="30" operator="containsText" text="Conservative">
      <formula>NOT(ISERROR(SEARCH("Conservative",Q77)))</formula>
    </cfRule>
    <cfRule type="containsText" dxfId="264" priority="31" operator="containsText" text="SNP">
      <formula>NOT(ISERROR(SEARCH("SNP",Q77)))</formula>
    </cfRule>
    <cfRule type="containsText" dxfId="263" priority="32" operator="containsText" text="Labour">
      <formula>NOT(ISERROR(SEARCH("Labour",Q77)))</formula>
    </cfRule>
  </conditionalFormatting>
  <conditionalFormatting sqref="Q78">
    <cfRule type="containsText" dxfId="262" priority="17" operator="containsText" text="Family">
      <formula>NOT(ISERROR(SEARCH("Family",Q78)))</formula>
    </cfRule>
    <cfRule type="containsText" dxfId="261" priority="18" operator="containsText" text="Alba">
      <formula>NOT(ISERROR(SEARCH("Alba",Q78)))</formula>
    </cfRule>
    <cfRule type="containsText" dxfId="260" priority="19" operator="containsText" text="Ind">
      <formula>NOT(ISERROR(SEARCH("Ind",Q78)))</formula>
    </cfRule>
    <cfRule type="containsText" dxfId="259" priority="20" operator="containsText" text="Lib Dem">
      <formula>NOT(ISERROR(SEARCH("Lib Dem",Q78)))</formula>
    </cfRule>
    <cfRule type="containsText" dxfId="258" priority="21" operator="containsText" text="Green">
      <formula>NOT(ISERROR(SEARCH("Green",Q78)))</formula>
    </cfRule>
    <cfRule type="containsText" dxfId="257" priority="22" operator="containsText" text="Conservative">
      <formula>NOT(ISERROR(SEARCH("Conservative",Q78)))</formula>
    </cfRule>
    <cfRule type="containsText" dxfId="256" priority="23" operator="containsText" text="SNP">
      <formula>NOT(ISERROR(SEARCH("SNP",Q78)))</formula>
    </cfRule>
    <cfRule type="containsText" dxfId="255" priority="24" operator="containsText" text="Labour">
      <formula>NOT(ISERROR(SEARCH("Labour",Q78)))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7A9D3-D13A-4AA5-A707-93C69BCA8C0B}">
  <dimension ref="B1:K31"/>
  <sheetViews>
    <sheetView workbookViewId="0">
      <selection activeCell="M21" sqref="M21"/>
    </sheetView>
  </sheetViews>
  <sheetFormatPr defaultRowHeight="13.8" x14ac:dyDescent="0.25"/>
  <cols>
    <col min="2" max="2" width="10" bestFit="1" customWidth="1"/>
    <col min="5" max="5" width="10.1640625" bestFit="1" customWidth="1"/>
    <col min="10" max="10" width="12.08203125" bestFit="1" customWidth="1"/>
    <col min="12" max="12" width="4" customWidth="1"/>
  </cols>
  <sheetData>
    <row r="1" spans="2:11" ht="14.4" thickBot="1" x14ac:dyDescent="0.3"/>
    <row r="2" spans="2:11" ht="14.4" thickBot="1" x14ac:dyDescent="0.3">
      <c r="B2" s="104" t="s">
        <v>40</v>
      </c>
      <c r="C2" s="105"/>
      <c r="D2" s="105"/>
      <c r="E2" s="105"/>
      <c r="F2" s="105"/>
      <c r="G2" s="105"/>
      <c r="H2" s="105"/>
      <c r="I2" s="105"/>
      <c r="J2" s="105"/>
      <c r="K2" s="106"/>
    </row>
    <row r="3" spans="2:11" x14ac:dyDescent="0.25">
      <c r="B3" s="4" t="s">
        <v>33</v>
      </c>
      <c r="C3" s="5" t="s">
        <v>31</v>
      </c>
      <c r="D3" s="6" t="s">
        <v>32</v>
      </c>
      <c r="E3" s="4" t="s">
        <v>34</v>
      </c>
      <c r="F3" s="5" t="s">
        <v>31</v>
      </c>
      <c r="G3" s="6" t="s">
        <v>32</v>
      </c>
      <c r="H3" s="10" t="s">
        <v>35</v>
      </c>
      <c r="I3" s="6" t="s">
        <v>36</v>
      </c>
      <c r="J3" s="1" t="s">
        <v>22</v>
      </c>
      <c r="K3" s="6" t="s">
        <v>32</v>
      </c>
    </row>
    <row r="4" spans="2:11" ht="14.4" thickBot="1" x14ac:dyDescent="0.3">
      <c r="B4" s="7" t="s">
        <v>17</v>
      </c>
      <c r="C4" s="8">
        <v>1548</v>
      </c>
      <c r="D4" s="9">
        <f>C4/($C4+$F4+$J4)</f>
        <v>0.46388972130656281</v>
      </c>
      <c r="E4" s="7" t="s">
        <v>19</v>
      </c>
      <c r="F4" s="8">
        <v>1466</v>
      </c>
      <c r="G4" s="9">
        <f>F4/($C4+$F4+$J4)</f>
        <v>0.43931675157326938</v>
      </c>
      <c r="H4" s="11">
        <f>C4-F4</f>
        <v>82</v>
      </c>
      <c r="I4" s="3">
        <f>D4-G4</f>
        <v>2.4572969733293426E-2</v>
      </c>
      <c r="J4" s="2">
        <v>323</v>
      </c>
      <c r="K4" s="3">
        <f>J4/($C4+$F4+$J4)</f>
        <v>9.679352712016781E-2</v>
      </c>
    </row>
    <row r="5" spans="2:11" ht="14.4" thickBot="1" x14ac:dyDescent="0.3"/>
    <row r="6" spans="2:11" ht="14.4" thickBot="1" x14ac:dyDescent="0.3">
      <c r="B6" s="104" t="s">
        <v>85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11" x14ac:dyDescent="0.25">
      <c r="B7" s="4" t="s">
        <v>33</v>
      </c>
      <c r="C7" s="5" t="s">
        <v>31</v>
      </c>
      <c r="D7" s="6" t="s">
        <v>32</v>
      </c>
      <c r="E7" s="4" t="s">
        <v>34</v>
      </c>
      <c r="F7" s="5" t="s">
        <v>31</v>
      </c>
      <c r="G7" s="6" t="s">
        <v>32</v>
      </c>
      <c r="H7" s="10" t="s">
        <v>35</v>
      </c>
      <c r="I7" s="6" t="s">
        <v>36</v>
      </c>
      <c r="J7" s="1" t="s">
        <v>22</v>
      </c>
      <c r="K7" s="6" t="s">
        <v>32</v>
      </c>
    </row>
    <row r="8" spans="2:11" ht="14.4" thickBot="1" x14ac:dyDescent="0.3">
      <c r="B8" s="7" t="s">
        <v>17</v>
      </c>
      <c r="C8" s="8">
        <v>1644</v>
      </c>
      <c r="D8" s="9">
        <f>C8/($C8+$F8+$J8)</f>
        <v>0.47902097902097901</v>
      </c>
      <c r="E8" s="7" t="s">
        <v>19</v>
      </c>
      <c r="F8" s="8">
        <v>1560</v>
      </c>
      <c r="G8" s="9">
        <f>F8/($C8+$F8+$J8)</f>
        <v>0.45454545454545453</v>
      </c>
      <c r="H8" s="11">
        <f>C8-F8</f>
        <v>84</v>
      </c>
      <c r="I8" s="3">
        <f>D8-G8</f>
        <v>2.4475524475524479E-2</v>
      </c>
      <c r="J8" s="2">
        <v>228</v>
      </c>
      <c r="K8" s="3">
        <f>J8/($C8+$F8+$J8)</f>
        <v>6.6433566433566432E-2</v>
      </c>
    </row>
    <row r="9" spans="2:11" ht="14.4" thickBot="1" x14ac:dyDescent="0.3"/>
    <row r="10" spans="2:11" ht="14.4" thickBot="1" x14ac:dyDescent="0.3">
      <c r="B10" s="104" t="s">
        <v>93</v>
      </c>
      <c r="C10" s="105"/>
      <c r="D10" s="105"/>
      <c r="E10" s="105"/>
      <c r="F10" s="105"/>
      <c r="G10" s="105"/>
      <c r="H10" s="105"/>
      <c r="I10" s="105"/>
      <c r="J10" s="105"/>
      <c r="K10" s="106"/>
    </row>
    <row r="11" spans="2:11" ht="14.4" thickBot="1" x14ac:dyDescent="0.3">
      <c r="B11" s="95" t="s">
        <v>91</v>
      </c>
      <c r="C11" s="96"/>
      <c r="D11" s="96"/>
      <c r="E11" s="96"/>
      <c r="F11" s="96"/>
      <c r="G11" s="96"/>
      <c r="H11" s="96"/>
      <c r="I11" s="96"/>
      <c r="J11" s="96"/>
      <c r="K11" s="97"/>
    </row>
    <row r="12" spans="2:11" ht="14.4" thickBot="1" x14ac:dyDescent="0.3"/>
    <row r="13" spans="2:11" ht="14.4" thickBot="1" x14ac:dyDescent="0.3">
      <c r="B13" s="104" t="s">
        <v>102</v>
      </c>
      <c r="C13" s="105"/>
      <c r="D13" s="105"/>
      <c r="E13" s="105"/>
      <c r="F13" s="105"/>
      <c r="G13" s="105"/>
      <c r="H13" s="105"/>
      <c r="I13" s="105"/>
      <c r="J13" s="105"/>
      <c r="K13" s="106"/>
    </row>
    <row r="14" spans="2:11" x14ac:dyDescent="0.25">
      <c r="B14" s="4" t="s">
        <v>33</v>
      </c>
      <c r="C14" s="5" t="s">
        <v>31</v>
      </c>
      <c r="D14" s="6" t="s">
        <v>32</v>
      </c>
      <c r="E14" s="4" t="s">
        <v>34</v>
      </c>
      <c r="F14" s="5" t="s">
        <v>31</v>
      </c>
      <c r="G14" s="6" t="s">
        <v>32</v>
      </c>
      <c r="H14" s="10" t="s">
        <v>35</v>
      </c>
      <c r="I14" s="6" t="s">
        <v>36</v>
      </c>
      <c r="J14" s="1" t="s">
        <v>22</v>
      </c>
      <c r="K14" s="6" t="s">
        <v>32</v>
      </c>
    </row>
    <row r="15" spans="2:11" ht="14.4" thickBot="1" x14ac:dyDescent="0.3">
      <c r="B15" s="7" t="s">
        <v>19</v>
      </c>
      <c r="C15" s="8">
        <v>1879</v>
      </c>
      <c r="D15" s="9">
        <f>C15/($C15+$F15+$J15)</f>
        <v>0.4702202202202202</v>
      </c>
      <c r="E15" s="7" t="s">
        <v>17</v>
      </c>
      <c r="F15" s="8">
        <v>1827</v>
      </c>
      <c r="G15" s="9">
        <f>F15/($C15+$F15+$J15)</f>
        <v>0.4572072072072072</v>
      </c>
      <c r="H15" s="11">
        <f>C15-F15</f>
        <v>52</v>
      </c>
      <c r="I15" s="3">
        <f>D15-G15</f>
        <v>1.3013013013012997E-2</v>
      </c>
      <c r="J15" s="2">
        <v>290</v>
      </c>
      <c r="K15" s="3">
        <f>J15/($C15+$F15+$J15)</f>
        <v>7.2572572572572575E-2</v>
      </c>
    </row>
    <row r="16" spans="2:11" ht="14.4" thickBot="1" x14ac:dyDescent="0.3"/>
    <row r="17" spans="2:11" ht="14.4" thickBot="1" x14ac:dyDescent="0.3">
      <c r="B17" s="104" t="s">
        <v>115</v>
      </c>
      <c r="C17" s="105"/>
      <c r="D17" s="105"/>
      <c r="E17" s="105"/>
      <c r="F17" s="105"/>
      <c r="G17" s="105"/>
      <c r="H17" s="105"/>
      <c r="I17" s="105"/>
      <c r="J17" s="105"/>
      <c r="K17" s="106"/>
    </row>
    <row r="18" spans="2:11" x14ac:dyDescent="0.25">
      <c r="B18" s="4" t="s">
        <v>33</v>
      </c>
      <c r="C18" s="5" t="s">
        <v>31</v>
      </c>
      <c r="D18" s="6" t="s">
        <v>32</v>
      </c>
      <c r="E18" s="4" t="s">
        <v>34</v>
      </c>
      <c r="F18" s="5" t="s">
        <v>31</v>
      </c>
      <c r="G18" s="6" t="s">
        <v>32</v>
      </c>
      <c r="H18" s="10" t="s">
        <v>35</v>
      </c>
      <c r="I18" s="6" t="s">
        <v>36</v>
      </c>
      <c r="J18" s="1" t="s">
        <v>22</v>
      </c>
      <c r="K18" s="6" t="s">
        <v>32</v>
      </c>
    </row>
    <row r="19" spans="2:11" ht="14.4" thickBot="1" x14ac:dyDescent="0.3">
      <c r="B19" s="7" t="s">
        <v>19</v>
      </c>
      <c r="C19" s="8">
        <v>2393</v>
      </c>
      <c r="D19" s="9">
        <f>C19/($C19+$F19+$J19)</f>
        <v>0.48480551053484605</v>
      </c>
      <c r="E19" s="7" t="s">
        <v>17</v>
      </c>
      <c r="F19" s="8">
        <v>1864</v>
      </c>
      <c r="G19" s="9">
        <f>F19/($C19+$F19+$J19)</f>
        <v>0.37763371150729336</v>
      </c>
      <c r="H19" s="11">
        <f>C19-F19</f>
        <v>529</v>
      </c>
      <c r="I19" s="3">
        <f>D19-G19</f>
        <v>0.10717179902755269</v>
      </c>
      <c r="J19" s="2">
        <v>679</v>
      </c>
      <c r="K19" s="3">
        <f>J19/($C19+$F19+$J19)</f>
        <v>0.13756077795786062</v>
      </c>
    </row>
    <row r="20" spans="2:11" ht="14.4" thickBot="1" x14ac:dyDescent="0.3"/>
    <row r="21" spans="2:11" ht="14.4" thickBot="1" x14ac:dyDescent="0.3">
      <c r="B21" s="104" t="s">
        <v>129</v>
      </c>
      <c r="C21" s="105"/>
      <c r="D21" s="105"/>
      <c r="E21" s="105"/>
      <c r="F21" s="105"/>
      <c r="G21" s="105"/>
      <c r="H21" s="105"/>
      <c r="I21" s="105"/>
      <c r="J21" s="105"/>
      <c r="K21" s="106"/>
    </row>
    <row r="22" spans="2:11" x14ac:dyDescent="0.25">
      <c r="B22" s="4" t="s">
        <v>33</v>
      </c>
      <c r="C22" s="5" t="s">
        <v>31</v>
      </c>
      <c r="D22" s="6" t="s">
        <v>32</v>
      </c>
      <c r="E22" s="4" t="s">
        <v>34</v>
      </c>
      <c r="F22" s="5" t="s">
        <v>31</v>
      </c>
      <c r="G22" s="6" t="s">
        <v>32</v>
      </c>
      <c r="H22" s="10" t="s">
        <v>35</v>
      </c>
      <c r="I22" s="6" t="s">
        <v>36</v>
      </c>
      <c r="J22" s="1" t="s">
        <v>22</v>
      </c>
      <c r="K22" s="6" t="s">
        <v>32</v>
      </c>
    </row>
    <row r="23" spans="2:11" ht="14.4" thickBot="1" x14ac:dyDescent="0.3">
      <c r="B23" s="7" t="s">
        <v>18</v>
      </c>
      <c r="C23" s="8">
        <v>1718</v>
      </c>
      <c r="D23" s="9">
        <f>C23/($C23+$F23+$J23)</f>
        <v>0.46710168569874932</v>
      </c>
      <c r="E23" s="7" t="s">
        <v>17</v>
      </c>
      <c r="F23" s="8">
        <v>1370</v>
      </c>
      <c r="G23" s="9">
        <f>F23/($C23+$F23+$J23)</f>
        <v>0.37248504622077216</v>
      </c>
      <c r="H23" s="11">
        <f>C23-F23</f>
        <v>348</v>
      </c>
      <c r="I23" s="3">
        <f>D23-G23</f>
        <v>9.461663947797716E-2</v>
      </c>
      <c r="J23" s="2">
        <v>590</v>
      </c>
      <c r="K23" s="3">
        <f>J23/($C23+$F23+$J23)</f>
        <v>0.16041326808047851</v>
      </c>
    </row>
    <row r="24" spans="2:11" ht="14.4" thickBot="1" x14ac:dyDescent="0.3"/>
    <row r="25" spans="2:11" ht="14.4" thickBot="1" x14ac:dyDescent="0.3">
      <c r="B25" s="104" t="s">
        <v>139</v>
      </c>
      <c r="C25" s="105"/>
      <c r="D25" s="105"/>
      <c r="E25" s="105"/>
      <c r="F25" s="105"/>
      <c r="G25" s="105"/>
      <c r="H25" s="105"/>
      <c r="I25" s="105"/>
      <c r="J25" s="105"/>
      <c r="K25" s="106"/>
    </row>
    <row r="26" spans="2:11" x14ac:dyDescent="0.25">
      <c r="B26" s="4" t="s">
        <v>33</v>
      </c>
      <c r="C26" s="5" t="s">
        <v>31</v>
      </c>
      <c r="D26" s="6" t="s">
        <v>32</v>
      </c>
      <c r="E26" s="4" t="s">
        <v>34</v>
      </c>
      <c r="F26" s="5" t="s">
        <v>31</v>
      </c>
      <c r="G26" s="6" t="s">
        <v>32</v>
      </c>
      <c r="H26" s="10" t="s">
        <v>35</v>
      </c>
      <c r="I26" s="6" t="s">
        <v>36</v>
      </c>
      <c r="J26" s="1" t="s">
        <v>22</v>
      </c>
      <c r="K26" s="6" t="s">
        <v>32</v>
      </c>
    </row>
    <row r="27" spans="2:11" ht="14.4" thickBot="1" x14ac:dyDescent="0.3">
      <c r="B27" s="7" t="s">
        <v>18</v>
      </c>
      <c r="C27" s="8">
        <v>1845</v>
      </c>
      <c r="D27" s="9">
        <f>C27/($C27+$F27+$J27)</f>
        <v>0.45420974889217136</v>
      </c>
      <c r="E27" s="7" t="s">
        <v>17</v>
      </c>
      <c r="F27" s="8">
        <v>1556</v>
      </c>
      <c r="G27" s="9">
        <f>F27/($C27+$F27+$J27)</f>
        <v>0.38306253077301822</v>
      </c>
      <c r="H27" s="11">
        <f>C27-F27</f>
        <v>289</v>
      </c>
      <c r="I27" s="3">
        <f>D27-G27</f>
        <v>7.1147218119153144E-2</v>
      </c>
      <c r="J27" s="2">
        <v>661</v>
      </c>
      <c r="K27" s="3">
        <f>J27/($C27+$F27+$J27)</f>
        <v>0.16272772033481045</v>
      </c>
    </row>
    <row r="28" spans="2:11" ht="14.4" thickBot="1" x14ac:dyDescent="0.3"/>
    <row r="29" spans="2:11" ht="14.4" thickBot="1" x14ac:dyDescent="0.3">
      <c r="B29" s="104" t="s">
        <v>152</v>
      </c>
      <c r="C29" s="105"/>
      <c r="D29" s="105"/>
      <c r="E29" s="105"/>
      <c r="F29" s="105"/>
      <c r="G29" s="105"/>
      <c r="H29" s="105"/>
      <c r="I29" s="105"/>
      <c r="J29" s="105"/>
      <c r="K29" s="106"/>
    </row>
    <row r="30" spans="2:11" x14ac:dyDescent="0.25">
      <c r="B30" s="4" t="s">
        <v>33</v>
      </c>
      <c r="C30" s="5" t="s">
        <v>31</v>
      </c>
      <c r="D30" s="6" t="s">
        <v>32</v>
      </c>
      <c r="E30" s="4" t="s">
        <v>34</v>
      </c>
      <c r="F30" s="5" t="s">
        <v>31</v>
      </c>
      <c r="G30" s="6" t="s">
        <v>32</v>
      </c>
      <c r="H30" s="10" t="s">
        <v>35</v>
      </c>
      <c r="I30" s="6" t="s">
        <v>36</v>
      </c>
      <c r="J30" s="1" t="s">
        <v>22</v>
      </c>
      <c r="K30" s="6" t="s">
        <v>32</v>
      </c>
    </row>
    <row r="31" spans="2:11" ht="14.4" thickBot="1" x14ac:dyDescent="0.3">
      <c r="B31" s="7" t="s">
        <v>17</v>
      </c>
      <c r="C31" s="8">
        <v>2831</v>
      </c>
      <c r="D31" s="9">
        <f>C31/($C31+$F31+$J31)</f>
        <v>0.46739309889384184</v>
      </c>
      <c r="E31" s="7" t="s">
        <v>19</v>
      </c>
      <c r="F31" s="8">
        <v>2716</v>
      </c>
      <c r="G31" s="9">
        <f>F31/($C31+$F31+$J31)</f>
        <v>0.44840680204721811</v>
      </c>
      <c r="H31" s="11">
        <f>C31-F31</f>
        <v>115</v>
      </c>
      <c r="I31" s="3">
        <f>D31-G31</f>
        <v>1.8986296846623729E-2</v>
      </c>
      <c r="J31" s="2">
        <v>510</v>
      </c>
      <c r="K31" s="3">
        <f>J31/($C31+$F31+$J31)</f>
        <v>8.4200099058940076E-2</v>
      </c>
    </row>
  </sheetData>
  <mergeCells count="9">
    <mergeCell ref="B29:K29"/>
    <mergeCell ref="B21:K21"/>
    <mergeCell ref="B25:K25"/>
    <mergeCell ref="B11:K11"/>
    <mergeCell ref="B2:K2"/>
    <mergeCell ref="B6:K6"/>
    <mergeCell ref="B10:K10"/>
    <mergeCell ref="B13:K13"/>
    <mergeCell ref="B17:K17"/>
  </mergeCells>
  <conditionalFormatting sqref="B4:D4">
    <cfRule type="expression" dxfId="254" priority="913">
      <formula>IF($B4="SNP",1,0)</formula>
    </cfRule>
    <cfRule type="expression" dxfId="253" priority="914">
      <formula>IF($B4="Lib Dem",1,0)</formula>
    </cfRule>
    <cfRule type="expression" dxfId="252" priority="915">
      <formula>IF($B4="Independent",1,0)</formula>
    </cfRule>
    <cfRule type="expression" dxfId="251" priority="916">
      <formula>IF($B4="Green",1,0)</formula>
    </cfRule>
    <cfRule type="expression" dxfId="250" priority="917">
      <formula>IF($B4="Conservative",1,0)</formula>
    </cfRule>
    <cfRule type="expression" dxfId="249" priority="918">
      <formula>IF($B4="Labour",1,0)</formula>
    </cfRule>
  </conditionalFormatting>
  <conditionalFormatting sqref="E4:G4">
    <cfRule type="expression" dxfId="248" priority="907">
      <formula>IF($E4="Conservative",1,0)</formula>
    </cfRule>
    <cfRule type="expression" dxfId="247" priority="908">
      <formula>IF($E4="Labour",1,0)</formula>
    </cfRule>
    <cfRule type="expression" dxfId="246" priority="909">
      <formula>IF($E4="Green",1,0)</formula>
    </cfRule>
    <cfRule type="expression" dxfId="245" priority="910">
      <formula>IF($E4="Independent",1,0)</formula>
    </cfRule>
    <cfRule type="expression" dxfId="244" priority="911">
      <formula>IF($E4="Lib Dem",1,0)</formula>
    </cfRule>
    <cfRule type="expression" dxfId="243" priority="912">
      <formula>IF($E4="SNP",1,0)</formula>
    </cfRule>
  </conditionalFormatting>
  <conditionalFormatting sqref="B8:D8">
    <cfRule type="expression" dxfId="242" priority="235">
      <formula>IF($B8="SNP",1,0)</formula>
    </cfRule>
    <cfRule type="expression" dxfId="241" priority="236">
      <formula>IF($B8="Lib Dem",1,0)</formula>
    </cfRule>
    <cfRule type="expression" dxfId="240" priority="237">
      <formula>IF($B8="Independent",1,0)</formula>
    </cfRule>
    <cfRule type="expression" dxfId="239" priority="238">
      <formula>IF($B8="Green",1,0)</formula>
    </cfRule>
    <cfRule type="expression" dxfId="238" priority="239">
      <formula>IF($B8="Conservative",1,0)</formula>
    </cfRule>
    <cfRule type="expression" dxfId="237" priority="240">
      <formula>IF($B8="Labour",1,0)</formula>
    </cfRule>
  </conditionalFormatting>
  <conditionalFormatting sqref="E8:G8">
    <cfRule type="expression" dxfId="236" priority="229">
      <formula>IF($E8="Conservative",1,0)</formula>
    </cfRule>
    <cfRule type="expression" dxfId="235" priority="230">
      <formula>IF($E8="Labour",1,0)</formula>
    </cfRule>
    <cfRule type="expression" dxfId="234" priority="231">
      <formula>IF($E8="Green",1,0)</formula>
    </cfRule>
    <cfRule type="expression" dxfId="233" priority="232">
      <formula>IF($E8="Independent",1,0)</formula>
    </cfRule>
    <cfRule type="expression" dxfId="232" priority="233">
      <formula>IF($E8="Lib Dem",1,0)</formula>
    </cfRule>
    <cfRule type="expression" dxfId="231" priority="234">
      <formula>IF($E8="SNP",1,0)</formula>
    </cfRule>
  </conditionalFormatting>
  <conditionalFormatting sqref="B15:D15">
    <cfRule type="expression" dxfId="230" priority="223">
      <formula>IF($B15="SNP",1,0)</formula>
    </cfRule>
    <cfRule type="expression" dxfId="229" priority="224">
      <formula>IF($B15="Lib Dem",1,0)</formula>
    </cfRule>
    <cfRule type="expression" dxfId="228" priority="225">
      <formula>IF($B15="Independent",1,0)</formula>
    </cfRule>
    <cfRule type="expression" dxfId="227" priority="226">
      <formula>IF($B15="Green",1,0)</formula>
    </cfRule>
    <cfRule type="expression" dxfId="226" priority="227">
      <formula>IF($B15="Conservative",1,0)</formula>
    </cfRule>
    <cfRule type="expression" dxfId="225" priority="228">
      <formula>IF($B15="Labour",1,0)</formula>
    </cfRule>
  </conditionalFormatting>
  <conditionalFormatting sqref="E15:G15">
    <cfRule type="expression" dxfId="224" priority="217">
      <formula>IF($E15="Conservative",1,0)</formula>
    </cfRule>
    <cfRule type="expression" dxfId="223" priority="218">
      <formula>IF($E15="Labour",1,0)</formula>
    </cfRule>
    <cfRule type="expression" dxfId="222" priority="219">
      <formula>IF($E15="Green",1,0)</formula>
    </cfRule>
    <cfRule type="expression" dxfId="221" priority="220">
      <formula>IF($E15="Independent",1,0)</formula>
    </cfRule>
    <cfRule type="expression" dxfId="220" priority="221">
      <formula>IF($E15="Lib Dem",1,0)</formula>
    </cfRule>
    <cfRule type="expression" dxfId="219" priority="222">
      <formula>IF($E15="SNP",1,0)</formula>
    </cfRule>
  </conditionalFormatting>
  <conditionalFormatting sqref="B19:D19">
    <cfRule type="expression" dxfId="218" priority="211">
      <formula>IF($B19="SNP",1,0)</formula>
    </cfRule>
    <cfRule type="expression" dxfId="217" priority="212">
      <formula>IF($B19="Lib Dem",1,0)</formula>
    </cfRule>
    <cfRule type="expression" dxfId="216" priority="213">
      <formula>IF($B19="Independent",1,0)</formula>
    </cfRule>
    <cfRule type="expression" dxfId="215" priority="214">
      <formula>IF($B19="Green",1,0)</formula>
    </cfRule>
    <cfRule type="expression" dxfId="214" priority="215">
      <formula>IF($B19="Conservative",1,0)</formula>
    </cfRule>
    <cfRule type="expression" dxfId="213" priority="216">
      <formula>IF($B19="Labour",1,0)</formula>
    </cfRule>
  </conditionalFormatting>
  <conditionalFormatting sqref="E19:G19">
    <cfRule type="expression" dxfId="212" priority="205">
      <formula>IF($E19="Conservative",1,0)</formula>
    </cfRule>
    <cfRule type="expression" dxfId="211" priority="206">
      <formula>IF($E19="Labour",1,0)</formula>
    </cfRule>
    <cfRule type="expression" dxfId="210" priority="207">
      <formula>IF($E19="Green",1,0)</formula>
    </cfRule>
    <cfRule type="expression" dxfId="209" priority="208">
      <formula>IF($E19="Independent",1,0)</formula>
    </cfRule>
    <cfRule type="expression" dxfId="208" priority="209">
      <formula>IF($E19="Lib Dem",1,0)</formula>
    </cfRule>
    <cfRule type="expression" dxfId="207" priority="210">
      <formula>IF($E19="SNP",1,0)</formula>
    </cfRule>
  </conditionalFormatting>
  <conditionalFormatting sqref="B23:D23">
    <cfRule type="expression" dxfId="206" priority="151">
      <formula>IF($B23="SNP",1,0)</formula>
    </cfRule>
    <cfRule type="expression" dxfId="205" priority="152">
      <formula>IF($B23="Lib Dem",1,0)</formula>
    </cfRule>
    <cfRule type="expression" dxfId="204" priority="153">
      <formula>IF($B23="Independent",1,0)</formula>
    </cfRule>
    <cfRule type="expression" dxfId="203" priority="154">
      <formula>IF($B23="Green",1,0)</formula>
    </cfRule>
    <cfRule type="expression" dxfId="202" priority="155">
      <formula>IF($B23="Conservative",1,0)</formula>
    </cfRule>
    <cfRule type="expression" dxfId="201" priority="156">
      <formula>IF($B23="Labour",1,0)</formula>
    </cfRule>
  </conditionalFormatting>
  <conditionalFormatting sqref="E23:G23">
    <cfRule type="expression" dxfId="200" priority="145">
      <formula>IF($E23="Conservative",1,0)</formula>
    </cfRule>
    <cfRule type="expression" dxfId="199" priority="146">
      <formula>IF($E23="Labour",1,0)</formula>
    </cfRule>
    <cfRule type="expression" dxfId="198" priority="147">
      <formula>IF($E23="Green",1,0)</formula>
    </cfRule>
    <cfRule type="expression" dxfId="197" priority="148">
      <formula>IF($E23="Independent",1,0)</formula>
    </cfRule>
    <cfRule type="expression" dxfId="196" priority="149">
      <formula>IF($E23="Lib Dem",1,0)</formula>
    </cfRule>
    <cfRule type="expression" dxfId="195" priority="150">
      <formula>IF($E23="SNP",1,0)</formula>
    </cfRule>
  </conditionalFormatting>
  <conditionalFormatting sqref="B31:D31">
    <cfRule type="expression" dxfId="194" priority="127">
      <formula>IF($B31="SNP",1,0)</formula>
    </cfRule>
    <cfRule type="expression" dxfId="193" priority="128">
      <formula>IF($B31="Lib Dem",1,0)</formula>
    </cfRule>
    <cfRule type="expression" dxfId="192" priority="129">
      <formula>IF($B31="Independent",1,0)</formula>
    </cfRule>
    <cfRule type="expression" dxfId="191" priority="130">
      <formula>IF($B31="Green",1,0)</formula>
    </cfRule>
    <cfRule type="expression" dxfId="190" priority="131">
      <formula>IF($B31="Conservative",1,0)</formula>
    </cfRule>
    <cfRule type="expression" dxfId="189" priority="132">
      <formula>IF($B31="Labour",1,0)</formula>
    </cfRule>
  </conditionalFormatting>
  <conditionalFormatting sqref="E31:G31">
    <cfRule type="expression" dxfId="188" priority="121">
      <formula>IF($E31="Conservative",1,0)</formula>
    </cfRule>
    <cfRule type="expression" dxfId="187" priority="122">
      <formula>IF($E31="Labour",1,0)</formula>
    </cfRule>
    <cfRule type="expression" dxfId="186" priority="123">
      <formula>IF($E31="Green",1,0)</formula>
    </cfRule>
    <cfRule type="expression" dxfId="185" priority="124">
      <formula>IF($E31="Independent",1,0)</formula>
    </cfRule>
    <cfRule type="expression" dxfId="184" priority="125">
      <formula>IF($E31="Lib Dem",1,0)</formula>
    </cfRule>
    <cfRule type="expression" dxfId="183" priority="126">
      <formula>IF($E31="SNP",1,0)</formula>
    </cfRule>
  </conditionalFormatting>
  <conditionalFormatting sqref="B27:D27">
    <cfRule type="expression" dxfId="182" priority="7">
      <formula>IF($B27="SNP",1,0)</formula>
    </cfRule>
    <cfRule type="expression" dxfId="181" priority="8">
      <formula>IF($B27="Lib Dem",1,0)</formula>
    </cfRule>
    <cfRule type="expression" dxfId="180" priority="9">
      <formula>IF($B27="Independent",1,0)</formula>
    </cfRule>
    <cfRule type="expression" dxfId="179" priority="10">
      <formula>IF($B27="Green",1,0)</formula>
    </cfRule>
    <cfRule type="expression" dxfId="178" priority="11">
      <formula>IF($B27="Conservative",1,0)</formula>
    </cfRule>
    <cfRule type="expression" dxfId="177" priority="12">
      <formula>IF($B27="Labour",1,0)</formula>
    </cfRule>
  </conditionalFormatting>
  <conditionalFormatting sqref="E27:G27">
    <cfRule type="expression" dxfId="176" priority="1">
      <formula>IF($E27="Conservative",1,0)</formula>
    </cfRule>
    <cfRule type="expression" dxfId="175" priority="2">
      <formula>IF($E27="Labour",1,0)</formula>
    </cfRule>
    <cfRule type="expression" dxfId="174" priority="3">
      <formula>IF($E27="Green",1,0)</formula>
    </cfRule>
    <cfRule type="expression" dxfId="173" priority="4">
      <formula>IF($E27="Independent",1,0)</formula>
    </cfRule>
    <cfRule type="expression" dxfId="172" priority="5">
      <formula>IF($E27="Lib Dem",1,0)</formula>
    </cfRule>
    <cfRule type="expression" dxfId="171" priority="6">
      <formula>IF($E27="SNP",1,0)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8D98A-9F54-4C61-ADA6-D525FE9ABE2C}">
  <dimension ref="B1:AC97"/>
  <sheetViews>
    <sheetView zoomScale="70" zoomScaleNormal="70" workbookViewId="0">
      <selection activeCell="L105" sqref="L105"/>
    </sheetView>
  </sheetViews>
  <sheetFormatPr defaultRowHeight="13.8" x14ac:dyDescent="0.25"/>
  <cols>
    <col min="2" max="2" width="13.08203125" bestFit="1" customWidth="1"/>
    <col min="16" max="16" width="13.08203125" bestFit="1" customWidth="1"/>
  </cols>
  <sheetData>
    <row r="1" spans="2:29" ht="14.4" thickBot="1" x14ac:dyDescent="0.3"/>
    <row r="2" spans="2:29" ht="18" thickBot="1" x14ac:dyDescent="0.35">
      <c r="B2" s="110" t="s">
        <v>40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2"/>
    </row>
    <row r="3" spans="2:29" ht="18" thickBot="1" x14ac:dyDescent="0.35">
      <c r="B3" s="116" t="s">
        <v>68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89"/>
      <c r="P3" s="116" t="s">
        <v>69</v>
      </c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89"/>
    </row>
    <row r="4" spans="2:29" ht="16.2" thickBot="1" x14ac:dyDescent="0.35">
      <c r="B4" s="65" t="s">
        <v>70</v>
      </c>
      <c r="C4" s="66" t="s">
        <v>17</v>
      </c>
      <c r="D4" s="66" t="s">
        <v>19</v>
      </c>
      <c r="E4" s="66" t="s">
        <v>43</v>
      </c>
      <c r="F4" s="66" t="s">
        <v>21</v>
      </c>
      <c r="G4" s="66" t="s">
        <v>46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7" t="s">
        <v>51</v>
      </c>
      <c r="P4" s="68" t="s">
        <v>70</v>
      </c>
      <c r="Q4" s="66" t="str">
        <f>C4</f>
        <v>SNP</v>
      </c>
      <c r="R4" s="66" t="str">
        <f t="shared" ref="R4:AB4" si="0">D4</f>
        <v>Conservative</v>
      </c>
      <c r="S4" s="66" t="str">
        <f t="shared" si="0"/>
        <v>Independent</v>
      </c>
      <c r="T4" s="66" t="str">
        <f t="shared" si="0"/>
        <v>Green</v>
      </c>
      <c r="U4" s="66" t="str">
        <f t="shared" si="0"/>
        <v>Sovereignty</v>
      </c>
      <c r="V4" s="66">
        <f t="shared" si="0"/>
        <v>0</v>
      </c>
      <c r="W4" s="66">
        <f t="shared" si="0"/>
        <v>0</v>
      </c>
      <c r="X4" s="66">
        <f t="shared" si="0"/>
        <v>0</v>
      </c>
      <c r="Y4" s="66">
        <f t="shared" si="0"/>
        <v>0</v>
      </c>
      <c r="Z4" s="66">
        <f t="shared" si="0"/>
        <v>0</v>
      </c>
      <c r="AA4" s="66">
        <f t="shared" si="0"/>
        <v>0</v>
      </c>
      <c r="AB4" s="66">
        <f t="shared" si="0"/>
        <v>0</v>
      </c>
      <c r="AC4" s="69" t="s">
        <v>51</v>
      </c>
    </row>
    <row r="5" spans="2:29" ht="15.6" x14ac:dyDescent="0.3">
      <c r="B5" s="70" t="s">
        <v>71</v>
      </c>
      <c r="C5" s="71">
        <v>1227</v>
      </c>
      <c r="D5" s="71">
        <v>1129</v>
      </c>
      <c r="E5" s="71">
        <v>672</v>
      </c>
      <c r="F5" s="71">
        <v>286</v>
      </c>
      <c r="G5" s="71">
        <v>23</v>
      </c>
      <c r="H5" s="71">
        <v>0</v>
      </c>
      <c r="I5" s="71">
        <v>0</v>
      </c>
      <c r="J5" s="71">
        <v>0</v>
      </c>
      <c r="K5" s="71">
        <v>0</v>
      </c>
      <c r="L5" s="71">
        <v>0</v>
      </c>
      <c r="M5" s="71">
        <v>0</v>
      </c>
      <c r="N5" s="71">
        <v>0</v>
      </c>
      <c r="O5" s="72">
        <f>SUM(C5:N5)</f>
        <v>3337</v>
      </c>
      <c r="P5" s="73" t="str">
        <f>B5</f>
        <v>Whole Ward</v>
      </c>
      <c r="Q5" s="74">
        <f t="shared" ref="Q5:Q12" si="1">IF(C5&gt;0,C5/O5,0)</f>
        <v>0.36769553491159723</v>
      </c>
      <c r="R5" s="74">
        <f t="shared" ref="R5:R12" si="2">IF(D5&gt;0,D5/O5,0)</f>
        <v>0.33832783937668565</v>
      </c>
      <c r="S5" s="74">
        <f t="shared" ref="S5:S12" si="3">IF(E5&gt;0,E5/O5,0)</f>
        <v>0.20137848366796524</v>
      </c>
      <c r="T5" s="74">
        <f t="shared" ref="T5:T12" si="4">IF(F5&gt;0,F5/O5,0)</f>
        <v>8.5705723703925679E-2</v>
      </c>
      <c r="U5" s="74">
        <f t="shared" ref="U5:U12" si="5">IF(G5&gt;0,G5/O5,0)</f>
        <v>6.8924183398261915E-3</v>
      </c>
      <c r="V5" s="74">
        <f t="shared" ref="V5:V12" si="6">IF(H5&gt;0,H5/O5,0)</f>
        <v>0</v>
      </c>
      <c r="W5" s="74">
        <f t="shared" ref="W5:W12" si="7">IF(I5&gt;0,I5/O5,0)</f>
        <v>0</v>
      </c>
      <c r="X5" s="74">
        <f t="shared" ref="X5:X12" si="8">IF(J5&gt;0,J5/O5,0)</f>
        <v>0</v>
      </c>
      <c r="Y5" s="74">
        <f t="shared" ref="Y5:Y12" si="9">IF(K5&gt;0,K5/O5,0)</f>
        <v>0</v>
      </c>
      <c r="Z5" s="74">
        <f t="shared" ref="Z5:Z12" si="10">IF(L5&gt;0,L5/O5,0)</f>
        <v>0</v>
      </c>
      <c r="AA5" s="74">
        <f t="shared" ref="AA5:AA12" si="11">IF(M5&gt;0,M5/O5,0)</f>
        <v>0</v>
      </c>
      <c r="AB5" s="74">
        <f t="shared" ref="AB5:AB12" si="12">IF(N5&gt;0,N5/O5,0)</f>
        <v>0</v>
      </c>
      <c r="AC5" s="75">
        <f>SUM(Q5:AB5)</f>
        <v>1</v>
      </c>
    </row>
    <row r="6" spans="2:29" ht="15.6" x14ac:dyDescent="0.3">
      <c r="B6" s="76" t="s">
        <v>72</v>
      </c>
      <c r="C6" s="77">
        <v>689</v>
      </c>
      <c r="D6" s="77">
        <v>624</v>
      </c>
      <c r="E6" s="77">
        <v>370</v>
      </c>
      <c r="F6" s="77">
        <v>196</v>
      </c>
      <c r="G6" s="77">
        <v>17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8">
        <f>SUM(C6:N6)</f>
        <v>1896</v>
      </c>
      <c r="P6" s="76" t="str">
        <f t="shared" ref="P6:P12" si="13">B6</f>
        <v>In Person Total</v>
      </c>
      <c r="Q6" s="79">
        <f t="shared" si="1"/>
        <v>0.36339662447257381</v>
      </c>
      <c r="R6" s="79">
        <f t="shared" si="2"/>
        <v>0.32911392405063289</v>
      </c>
      <c r="S6" s="79">
        <f t="shared" si="3"/>
        <v>0.19514767932489452</v>
      </c>
      <c r="T6" s="79">
        <f t="shared" si="4"/>
        <v>0.10337552742616034</v>
      </c>
      <c r="U6" s="79">
        <f t="shared" si="5"/>
        <v>8.9662447257383964E-3</v>
      </c>
      <c r="V6" s="79">
        <f t="shared" si="6"/>
        <v>0</v>
      </c>
      <c r="W6" s="79">
        <f t="shared" si="7"/>
        <v>0</v>
      </c>
      <c r="X6" s="79">
        <f t="shared" si="8"/>
        <v>0</v>
      </c>
      <c r="Y6" s="79">
        <f t="shared" si="9"/>
        <v>0</v>
      </c>
      <c r="Z6" s="79">
        <f t="shared" si="10"/>
        <v>0</v>
      </c>
      <c r="AA6" s="79">
        <f t="shared" si="11"/>
        <v>0</v>
      </c>
      <c r="AB6" s="79">
        <f t="shared" si="12"/>
        <v>0</v>
      </c>
      <c r="AC6" s="80">
        <f t="shared" ref="AC6:AC12" si="14">SUM(Q6:AB6)</f>
        <v>0.99999999999999989</v>
      </c>
    </row>
    <row r="7" spans="2:29" ht="15.6" x14ac:dyDescent="0.3">
      <c r="B7" s="73" t="s">
        <v>73</v>
      </c>
      <c r="C7" s="77">
        <v>538</v>
      </c>
      <c r="D7" s="77">
        <v>505</v>
      </c>
      <c r="E7" s="77">
        <v>302</v>
      </c>
      <c r="F7" s="77">
        <v>90</v>
      </c>
      <c r="G7" s="77">
        <v>6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8">
        <f t="shared" ref="O7:O12" si="15">SUM(C7:N7)</f>
        <v>1441</v>
      </c>
      <c r="P7" s="76" t="str">
        <f t="shared" si="13"/>
        <v>Postal Total</v>
      </c>
      <c r="Q7" s="79">
        <f t="shared" si="1"/>
        <v>0.37335183900069396</v>
      </c>
      <c r="R7" s="79">
        <f t="shared" si="2"/>
        <v>0.35045107564191535</v>
      </c>
      <c r="S7" s="79">
        <f t="shared" si="3"/>
        <v>0.20957668285912562</v>
      </c>
      <c r="T7" s="79">
        <f t="shared" si="4"/>
        <v>6.2456627342123525E-2</v>
      </c>
      <c r="U7" s="79">
        <f t="shared" si="5"/>
        <v>4.1637751561415682E-3</v>
      </c>
      <c r="V7" s="79">
        <f t="shared" si="6"/>
        <v>0</v>
      </c>
      <c r="W7" s="79">
        <f t="shared" si="7"/>
        <v>0</v>
      </c>
      <c r="X7" s="79">
        <f t="shared" si="8"/>
        <v>0</v>
      </c>
      <c r="Y7" s="79">
        <f t="shared" si="9"/>
        <v>0</v>
      </c>
      <c r="Z7" s="79">
        <f t="shared" si="10"/>
        <v>0</v>
      </c>
      <c r="AA7" s="79">
        <f t="shared" si="11"/>
        <v>0</v>
      </c>
      <c r="AB7" s="79">
        <f t="shared" si="12"/>
        <v>0</v>
      </c>
      <c r="AC7" s="80">
        <f t="shared" si="14"/>
        <v>1</v>
      </c>
    </row>
    <row r="8" spans="2:29" ht="31.2" x14ac:dyDescent="0.3">
      <c r="B8" s="81" t="s">
        <v>75</v>
      </c>
      <c r="C8" s="77">
        <v>299</v>
      </c>
      <c r="D8" s="77">
        <v>228</v>
      </c>
      <c r="E8" s="77">
        <v>153</v>
      </c>
      <c r="F8" s="77">
        <v>42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8">
        <f t="shared" si="15"/>
        <v>722</v>
      </c>
      <c r="P8" s="76" t="str">
        <f t="shared" si="13"/>
        <v>MM0101 &amp; MM0102</v>
      </c>
      <c r="Q8" s="79">
        <f t="shared" si="1"/>
        <v>0.41412742382271467</v>
      </c>
      <c r="R8" s="79">
        <f t="shared" si="2"/>
        <v>0.31578947368421051</v>
      </c>
      <c r="S8" s="79">
        <f t="shared" si="3"/>
        <v>0.21191135734072022</v>
      </c>
      <c r="T8" s="79">
        <f t="shared" si="4"/>
        <v>5.817174515235457E-2</v>
      </c>
      <c r="U8" s="79">
        <f t="shared" si="5"/>
        <v>0</v>
      </c>
      <c r="V8" s="79">
        <f t="shared" si="6"/>
        <v>0</v>
      </c>
      <c r="W8" s="79">
        <f t="shared" si="7"/>
        <v>0</v>
      </c>
      <c r="X8" s="79">
        <f t="shared" si="8"/>
        <v>0</v>
      </c>
      <c r="Y8" s="79">
        <f t="shared" si="9"/>
        <v>0</v>
      </c>
      <c r="Z8" s="79">
        <f t="shared" si="10"/>
        <v>0</v>
      </c>
      <c r="AA8" s="79">
        <f t="shared" si="11"/>
        <v>0</v>
      </c>
      <c r="AB8" s="79">
        <f t="shared" si="12"/>
        <v>0</v>
      </c>
      <c r="AC8" s="80">
        <f t="shared" si="14"/>
        <v>1</v>
      </c>
    </row>
    <row r="9" spans="2:29" ht="31.2" x14ac:dyDescent="0.3">
      <c r="B9" s="81" t="s">
        <v>76</v>
      </c>
      <c r="C9" s="77">
        <v>175</v>
      </c>
      <c r="D9" s="77">
        <v>212</v>
      </c>
      <c r="E9" s="77">
        <v>160</v>
      </c>
      <c r="F9" s="77">
        <v>67</v>
      </c>
      <c r="G9" s="77">
        <v>4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8">
        <f t="shared" si="15"/>
        <v>618</v>
      </c>
      <c r="P9" s="76" t="str">
        <f t="shared" si="13"/>
        <v>MM0103 to MM0105</v>
      </c>
      <c r="Q9" s="79">
        <f t="shared" si="1"/>
        <v>0.28317152103559873</v>
      </c>
      <c r="R9" s="79">
        <f t="shared" si="2"/>
        <v>0.34304207119741098</v>
      </c>
      <c r="S9" s="79">
        <f t="shared" si="3"/>
        <v>0.25889967637540451</v>
      </c>
      <c r="T9" s="79">
        <f t="shared" si="4"/>
        <v>0.10841423948220065</v>
      </c>
      <c r="U9" s="79">
        <f t="shared" si="5"/>
        <v>6.4724919093851136E-3</v>
      </c>
      <c r="V9" s="79">
        <f t="shared" si="6"/>
        <v>0</v>
      </c>
      <c r="W9" s="79">
        <f t="shared" si="7"/>
        <v>0</v>
      </c>
      <c r="X9" s="79">
        <f t="shared" si="8"/>
        <v>0</v>
      </c>
      <c r="Y9" s="79">
        <f t="shared" si="9"/>
        <v>0</v>
      </c>
      <c r="Z9" s="79">
        <f t="shared" si="10"/>
        <v>0</v>
      </c>
      <c r="AA9" s="79">
        <f t="shared" si="11"/>
        <v>0</v>
      </c>
      <c r="AB9" s="79">
        <f t="shared" si="12"/>
        <v>0</v>
      </c>
      <c r="AC9" s="80">
        <f t="shared" si="14"/>
        <v>1</v>
      </c>
    </row>
    <row r="10" spans="2:29" ht="31.2" x14ac:dyDescent="0.3">
      <c r="B10" s="81" t="s">
        <v>77</v>
      </c>
      <c r="C10" s="77">
        <v>365</v>
      </c>
      <c r="D10" s="77">
        <v>340</v>
      </c>
      <c r="E10" s="77">
        <v>147</v>
      </c>
      <c r="F10" s="77">
        <v>88</v>
      </c>
      <c r="G10" s="77">
        <v>7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8">
        <f t="shared" si="15"/>
        <v>947</v>
      </c>
      <c r="P10" s="76" t="str">
        <f t="shared" si="13"/>
        <v>MM0106 to MM0108</v>
      </c>
      <c r="Q10" s="79">
        <f t="shared" si="1"/>
        <v>0.38542766631467795</v>
      </c>
      <c r="R10" s="79">
        <f t="shared" si="2"/>
        <v>0.35902851108764522</v>
      </c>
      <c r="S10" s="79">
        <f t="shared" si="3"/>
        <v>0.15522703273495247</v>
      </c>
      <c r="T10" s="79">
        <f t="shared" si="4"/>
        <v>9.2925026399155231E-2</v>
      </c>
      <c r="U10" s="79">
        <f t="shared" si="5"/>
        <v>7.3917634635691657E-3</v>
      </c>
      <c r="V10" s="79">
        <f t="shared" si="6"/>
        <v>0</v>
      </c>
      <c r="W10" s="79">
        <f t="shared" si="7"/>
        <v>0</v>
      </c>
      <c r="X10" s="79">
        <f t="shared" si="8"/>
        <v>0</v>
      </c>
      <c r="Y10" s="79">
        <f t="shared" si="9"/>
        <v>0</v>
      </c>
      <c r="Z10" s="79">
        <f t="shared" si="10"/>
        <v>0</v>
      </c>
      <c r="AA10" s="79">
        <f t="shared" si="11"/>
        <v>0</v>
      </c>
      <c r="AB10" s="79">
        <f t="shared" si="12"/>
        <v>0</v>
      </c>
      <c r="AC10" s="80">
        <f t="shared" si="14"/>
        <v>1</v>
      </c>
    </row>
    <row r="11" spans="2:29" ht="15.6" x14ac:dyDescent="0.3">
      <c r="B11" s="81" t="s">
        <v>78</v>
      </c>
      <c r="C11" s="77">
        <v>223</v>
      </c>
      <c r="D11" s="77">
        <v>199</v>
      </c>
      <c r="E11" s="77">
        <v>102</v>
      </c>
      <c r="F11" s="77">
        <v>60</v>
      </c>
      <c r="G11" s="77">
        <v>11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8">
        <f t="shared" si="15"/>
        <v>595</v>
      </c>
      <c r="P11" s="76" t="str">
        <f t="shared" si="13"/>
        <v>MM0109^</v>
      </c>
      <c r="Q11" s="79">
        <f t="shared" si="1"/>
        <v>0.37478991596638656</v>
      </c>
      <c r="R11" s="79">
        <f t="shared" si="2"/>
        <v>0.33445378151260502</v>
      </c>
      <c r="S11" s="79">
        <f t="shared" si="3"/>
        <v>0.17142857142857143</v>
      </c>
      <c r="T11" s="79">
        <f t="shared" si="4"/>
        <v>0.10084033613445378</v>
      </c>
      <c r="U11" s="79">
        <f t="shared" si="5"/>
        <v>1.8487394957983194E-2</v>
      </c>
      <c r="V11" s="79">
        <f t="shared" si="6"/>
        <v>0</v>
      </c>
      <c r="W11" s="79">
        <f t="shared" si="7"/>
        <v>0</v>
      </c>
      <c r="X11" s="79">
        <f t="shared" si="8"/>
        <v>0</v>
      </c>
      <c r="Y11" s="79">
        <f t="shared" si="9"/>
        <v>0</v>
      </c>
      <c r="Z11" s="79">
        <f t="shared" si="10"/>
        <v>0</v>
      </c>
      <c r="AA11" s="79">
        <f t="shared" si="11"/>
        <v>0</v>
      </c>
      <c r="AB11" s="79">
        <f t="shared" si="12"/>
        <v>0</v>
      </c>
      <c r="AC11" s="80">
        <f t="shared" si="14"/>
        <v>1</v>
      </c>
    </row>
    <row r="12" spans="2:29" ht="31.8" thickBot="1" x14ac:dyDescent="0.35">
      <c r="B12" s="81" t="s">
        <v>79</v>
      </c>
      <c r="C12" s="77">
        <v>166</v>
      </c>
      <c r="D12" s="77">
        <v>150</v>
      </c>
      <c r="E12" s="77">
        <v>111</v>
      </c>
      <c r="F12" s="77">
        <v>29</v>
      </c>
      <c r="G12" s="77">
        <v>1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8">
        <f t="shared" si="15"/>
        <v>457</v>
      </c>
      <c r="P12" s="76" t="str">
        <f t="shared" si="13"/>
        <v>MM0110 &amp; MM0111^</v>
      </c>
      <c r="Q12" s="79">
        <f t="shared" si="1"/>
        <v>0.36323851203501095</v>
      </c>
      <c r="R12" s="79">
        <f t="shared" si="2"/>
        <v>0.32822757111597373</v>
      </c>
      <c r="S12" s="79">
        <f t="shared" si="3"/>
        <v>0.24288840262582057</v>
      </c>
      <c r="T12" s="79">
        <f t="shared" si="4"/>
        <v>6.3457330415754923E-2</v>
      </c>
      <c r="U12" s="79">
        <f t="shared" si="5"/>
        <v>2.1881838074398249E-3</v>
      </c>
      <c r="V12" s="79">
        <f t="shared" si="6"/>
        <v>0</v>
      </c>
      <c r="W12" s="79">
        <f t="shared" si="7"/>
        <v>0</v>
      </c>
      <c r="X12" s="79">
        <f t="shared" si="8"/>
        <v>0</v>
      </c>
      <c r="Y12" s="79">
        <f t="shared" si="9"/>
        <v>0</v>
      </c>
      <c r="Z12" s="79">
        <f t="shared" si="10"/>
        <v>0</v>
      </c>
      <c r="AA12" s="79">
        <f t="shared" si="11"/>
        <v>0</v>
      </c>
      <c r="AB12" s="79">
        <f t="shared" si="12"/>
        <v>0</v>
      </c>
      <c r="AC12" s="80">
        <f t="shared" si="14"/>
        <v>1</v>
      </c>
    </row>
    <row r="13" spans="2:29" ht="16.2" thickBot="1" x14ac:dyDescent="0.35">
      <c r="B13" s="107" t="s">
        <v>74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9"/>
    </row>
    <row r="14" spans="2:29" ht="14.4" thickBot="1" x14ac:dyDescent="0.3"/>
    <row r="15" spans="2:29" ht="18" thickBot="1" x14ac:dyDescent="0.35">
      <c r="B15" s="110" t="s">
        <v>85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2"/>
    </row>
    <row r="16" spans="2:29" ht="18" thickBot="1" x14ac:dyDescent="0.35">
      <c r="B16" s="116" t="s">
        <v>68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89"/>
      <c r="P16" s="116" t="s">
        <v>69</v>
      </c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89"/>
    </row>
    <row r="17" spans="2:29" ht="16.2" thickBot="1" x14ac:dyDescent="0.35">
      <c r="B17" s="65" t="s">
        <v>70</v>
      </c>
      <c r="C17" s="66" t="s">
        <v>19</v>
      </c>
      <c r="D17" s="66" t="s">
        <v>17</v>
      </c>
      <c r="E17" s="66" t="s">
        <v>20</v>
      </c>
      <c r="F17" s="66" t="s">
        <v>39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7" t="s">
        <v>51</v>
      </c>
      <c r="P17" s="68" t="s">
        <v>70</v>
      </c>
      <c r="Q17" s="66" t="str">
        <f>C17</f>
        <v>Conservative</v>
      </c>
      <c r="R17" s="66" t="str">
        <f t="shared" ref="R17:AB17" si="16">D17</f>
        <v>SNP</v>
      </c>
      <c r="S17" s="66" t="str">
        <f t="shared" si="16"/>
        <v>Lib Dem</v>
      </c>
      <c r="T17" s="66" t="str">
        <f t="shared" si="16"/>
        <v>Family</v>
      </c>
      <c r="U17" s="66">
        <f t="shared" si="16"/>
        <v>0</v>
      </c>
      <c r="V17" s="66">
        <f t="shared" si="16"/>
        <v>0</v>
      </c>
      <c r="W17" s="66">
        <f t="shared" si="16"/>
        <v>0</v>
      </c>
      <c r="X17" s="66">
        <f t="shared" si="16"/>
        <v>0</v>
      </c>
      <c r="Y17" s="66">
        <f t="shared" si="16"/>
        <v>0</v>
      </c>
      <c r="Z17" s="66">
        <f t="shared" si="16"/>
        <v>0</v>
      </c>
      <c r="AA17" s="66">
        <f t="shared" si="16"/>
        <v>0</v>
      </c>
      <c r="AB17" s="66">
        <f t="shared" si="16"/>
        <v>0</v>
      </c>
      <c r="AC17" s="69" t="s">
        <v>51</v>
      </c>
    </row>
    <row r="18" spans="2:29" ht="15.6" x14ac:dyDescent="0.3">
      <c r="B18" s="70" t="s">
        <v>71</v>
      </c>
      <c r="C18" s="71">
        <v>1499</v>
      </c>
      <c r="D18" s="71">
        <v>1493</v>
      </c>
      <c r="E18" s="71">
        <v>341</v>
      </c>
      <c r="F18" s="71">
        <v>99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2">
        <f>SUM(C18:N18)</f>
        <v>3432</v>
      </c>
      <c r="P18" s="73" t="str">
        <f>B18</f>
        <v>Whole Ward</v>
      </c>
      <c r="Q18" s="74">
        <f t="shared" ref="Q18:Q25" si="17">IF(C18&gt;0,C18/O18,0)</f>
        <v>0.43677156177156179</v>
      </c>
      <c r="R18" s="74">
        <f t="shared" ref="R18:R25" si="18">IF(D18&gt;0,D18/O18,0)</f>
        <v>0.43502331002331002</v>
      </c>
      <c r="S18" s="74">
        <f t="shared" ref="S18:S25" si="19">IF(E18&gt;0,E18/O18,0)</f>
        <v>9.9358974358974353E-2</v>
      </c>
      <c r="T18" s="74">
        <f t="shared" ref="T18:T25" si="20">IF(F18&gt;0,F18/O18,0)</f>
        <v>2.8846153846153848E-2</v>
      </c>
      <c r="U18" s="74">
        <f t="shared" ref="U18:U25" si="21">IF(G18&gt;0,G18/O18,0)</f>
        <v>0</v>
      </c>
      <c r="V18" s="74">
        <f t="shared" ref="V18:V25" si="22">IF(H18&gt;0,H18/O18,0)</f>
        <v>0</v>
      </c>
      <c r="W18" s="74">
        <f t="shared" ref="W18:W25" si="23">IF(I18&gt;0,I18/O18,0)</f>
        <v>0</v>
      </c>
      <c r="X18" s="74">
        <f t="shared" ref="X18:X25" si="24">IF(J18&gt;0,J18/O18,0)</f>
        <v>0</v>
      </c>
      <c r="Y18" s="74">
        <f t="shared" ref="Y18:Y25" si="25">IF(K18&gt;0,K18/O18,0)</f>
        <v>0</v>
      </c>
      <c r="Z18" s="74">
        <f t="shared" ref="Z18:Z25" si="26">IF(L18&gt;0,L18/O18,0)</f>
        <v>0</v>
      </c>
      <c r="AA18" s="74">
        <f t="shared" ref="AA18:AA25" si="27">IF(M18&gt;0,M18/O18,0)</f>
        <v>0</v>
      </c>
      <c r="AB18" s="74">
        <f t="shared" ref="AB18:AB25" si="28">IF(N18&gt;0,N18/O18,0)</f>
        <v>0</v>
      </c>
      <c r="AC18" s="75">
        <f>SUM(Q18:AB18)</f>
        <v>1</v>
      </c>
    </row>
    <row r="19" spans="2:29" ht="15.6" x14ac:dyDescent="0.3">
      <c r="B19" s="76" t="s">
        <v>72</v>
      </c>
      <c r="C19" s="77">
        <v>756</v>
      </c>
      <c r="D19" s="77">
        <v>869</v>
      </c>
      <c r="E19" s="77">
        <v>187</v>
      </c>
      <c r="F19" s="77">
        <v>53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8">
        <f>SUM(C19:N19)</f>
        <v>1865</v>
      </c>
      <c r="P19" s="76" t="str">
        <f t="shared" ref="P19:P25" si="29">B19</f>
        <v>In Person Total</v>
      </c>
      <c r="Q19" s="79">
        <f t="shared" si="17"/>
        <v>0.40536193029490619</v>
      </c>
      <c r="R19" s="79">
        <f t="shared" si="18"/>
        <v>0.46595174262734584</v>
      </c>
      <c r="S19" s="79">
        <f t="shared" si="19"/>
        <v>0.1002680965147453</v>
      </c>
      <c r="T19" s="79">
        <f t="shared" si="20"/>
        <v>2.8418230563002682E-2</v>
      </c>
      <c r="U19" s="79">
        <f t="shared" si="21"/>
        <v>0</v>
      </c>
      <c r="V19" s="79">
        <f t="shared" si="22"/>
        <v>0</v>
      </c>
      <c r="W19" s="79">
        <f t="shared" si="23"/>
        <v>0</v>
      </c>
      <c r="X19" s="79">
        <f t="shared" si="24"/>
        <v>0</v>
      </c>
      <c r="Y19" s="79">
        <f t="shared" si="25"/>
        <v>0</v>
      </c>
      <c r="Z19" s="79">
        <f t="shared" si="26"/>
        <v>0</v>
      </c>
      <c r="AA19" s="79">
        <f t="shared" si="27"/>
        <v>0</v>
      </c>
      <c r="AB19" s="79">
        <f t="shared" si="28"/>
        <v>0</v>
      </c>
      <c r="AC19" s="80">
        <f t="shared" ref="AC19:AC25" si="30">SUM(Q19:AB19)</f>
        <v>1</v>
      </c>
    </row>
    <row r="20" spans="2:29" ht="15.6" x14ac:dyDescent="0.3">
      <c r="B20" s="73" t="s">
        <v>73</v>
      </c>
      <c r="C20" s="77">
        <v>743</v>
      </c>
      <c r="D20" s="77">
        <v>624</v>
      </c>
      <c r="E20" s="77">
        <v>154</v>
      </c>
      <c r="F20" s="77">
        <v>46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8">
        <f t="shared" ref="O20:O25" si="31">SUM(C20:N20)</f>
        <v>1567</v>
      </c>
      <c r="P20" s="76" t="str">
        <f t="shared" si="29"/>
        <v>Postal Total</v>
      </c>
      <c r="Q20" s="79">
        <f t="shared" si="17"/>
        <v>0.47415443522654754</v>
      </c>
      <c r="R20" s="79">
        <f t="shared" si="18"/>
        <v>0.39821314613911934</v>
      </c>
      <c r="S20" s="79">
        <f t="shared" si="19"/>
        <v>9.8276962348436497E-2</v>
      </c>
      <c r="T20" s="79">
        <f t="shared" si="20"/>
        <v>2.9355456285896617E-2</v>
      </c>
      <c r="U20" s="79">
        <f t="shared" si="21"/>
        <v>0</v>
      </c>
      <c r="V20" s="79">
        <f t="shared" si="22"/>
        <v>0</v>
      </c>
      <c r="W20" s="79">
        <f t="shared" si="23"/>
        <v>0</v>
      </c>
      <c r="X20" s="79">
        <f t="shared" si="24"/>
        <v>0</v>
      </c>
      <c r="Y20" s="79">
        <f t="shared" si="25"/>
        <v>0</v>
      </c>
      <c r="Z20" s="79">
        <f t="shared" si="26"/>
        <v>0</v>
      </c>
      <c r="AA20" s="79">
        <f t="shared" si="27"/>
        <v>0</v>
      </c>
      <c r="AB20" s="79">
        <f t="shared" si="28"/>
        <v>0</v>
      </c>
      <c r="AC20" s="80">
        <f t="shared" si="30"/>
        <v>1</v>
      </c>
    </row>
    <row r="21" spans="2:29" ht="15.6" x14ac:dyDescent="0.3">
      <c r="B21" s="81" t="s">
        <v>86</v>
      </c>
      <c r="C21" s="77">
        <v>204</v>
      </c>
      <c r="D21" s="77">
        <v>186</v>
      </c>
      <c r="E21" s="77">
        <v>31</v>
      </c>
      <c r="F21" s="77">
        <v>22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8">
        <f t="shared" si="31"/>
        <v>443</v>
      </c>
      <c r="P21" s="76" t="str">
        <f t="shared" si="29"/>
        <v>BM0201</v>
      </c>
      <c r="Q21" s="79">
        <f t="shared" si="17"/>
        <v>0.4604966139954853</v>
      </c>
      <c r="R21" s="79">
        <f t="shared" si="18"/>
        <v>0.41986455981941312</v>
      </c>
      <c r="S21" s="79">
        <f t="shared" si="19"/>
        <v>6.9977426636568849E-2</v>
      </c>
      <c r="T21" s="79">
        <f t="shared" si="20"/>
        <v>4.9661399548532728E-2</v>
      </c>
      <c r="U21" s="79">
        <f t="shared" si="21"/>
        <v>0</v>
      </c>
      <c r="V21" s="79">
        <f t="shared" si="22"/>
        <v>0</v>
      </c>
      <c r="W21" s="79">
        <f t="shared" si="23"/>
        <v>0</v>
      </c>
      <c r="X21" s="79">
        <f t="shared" si="24"/>
        <v>0</v>
      </c>
      <c r="Y21" s="79">
        <f t="shared" si="25"/>
        <v>0</v>
      </c>
      <c r="Z21" s="79">
        <f t="shared" si="26"/>
        <v>0</v>
      </c>
      <c r="AA21" s="79">
        <f t="shared" si="27"/>
        <v>0</v>
      </c>
      <c r="AB21" s="79">
        <f t="shared" si="28"/>
        <v>0</v>
      </c>
      <c r="AC21" s="80">
        <f t="shared" si="30"/>
        <v>1</v>
      </c>
    </row>
    <row r="22" spans="2:29" ht="15.6" x14ac:dyDescent="0.3">
      <c r="B22" s="81" t="s">
        <v>87</v>
      </c>
      <c r="C22" s="77">
        <v>295</v>
      </c>
      <c r="D22" s="77">
        <v>174</v>
      </c>
      <c r="E22" s="77">
        <v>46</v>
      </c>
      <c r="F22" s="77">
        <v>15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8">
        <f t="shared" si="31"/>
        <v>530</v>
      </c>
      <c r="P22" s="76" t="str">
        <f t="shared" si="29"/>
        <v>BM0202</v>
      </c>
      <c r="Q22" s="79">
        <f t="shared" si="17"/>
        <v>0.55660377358490565</v>
      </c>
      <c r="R22" s="79">
        <f t="shared" si="18"/>
        <v>0.32830188679245281</v>
      </c>
      <c r="S22" s="79">
        <f t="shared" si="19"/>
        <v>8.6792452830188674E-2</v>
      </c>
      <c r="T22" s="79">
        <f t="shared" si="20"/>
        <v>2.8301886792452831E-2</v>
      </c>
      <c r="U22" s="79">
        <f t="shared" si="21"/>
        <v>0</v>
      </c>
      <c r="V22" s="79">
        <f t="shared" si="22"/>
        <v>0</v>
      </c>
      <c r="W22" s="79">
        <f t="shared" si="23"/>
        <v>0</v>
      </c>
      <c r="X22" s="79">
        <f t="shared" si="24"/>
        <v>0</v>
      </c>
      <c r="Y22" s="79">
        <f t="shared" si="25"/>
        <v>0</v>
      </c>
      <c r="Z22" s="79">
        <f t="shared" si="26"/>
        <v>0</v>
      </c>
      <c r="AA22" s="79">
        <f t="shared" si="27"/>
        <v>0</v>
      </c>
      <c r="AB22" s="79">
        <f t="shared" si="28"/>
        <v>0</v>
      </c>
      <c r="AC22" s="80">
        <f t="shared" si="30"/>
        <v>0.99999999999999989</v>
      </c>
    </row>
    <row r="23" spans="2:29" ht="46.8" x14ac:dyDescent="0.3">
      <c r="B23" s="81" t="s">
        <v>88</v>
      </c>
      <c r="C23" s="77">
        <v>313</v>
      </c>
      <c r="D23" s="77">
        <v>241</v>
      </c>
      <c r="E23" s="77">
        <v>67</v>
      </c>
      <c r="F23" s="77">
        <v>15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8">
        <f t="shared" si="31"/>
        <v>636</v>
      </c>
      <c r="P23" s="76" t="str">
        <f t="shared" si="29"/>
        <v>BM0203, MM0204, BM0205</v>
      </c>
      <c r="Q23" s="79">
        <f t="shared" si="17"/>
        <v>0.49213836477987422</v>
      </c>
      <c r="R23" s="79">
        <f t="shared" si="18"/>
        <v>0.37893081761006292</v>
      </c>
      <c r="S23" s="79">
        <f t="shared" si="19"/>
        <v>0.10534591194968554</v>
      </c>
      <c r="T23" s="79">
        <f t="shared" si="20"/>
        <v>2.358490566037736E-2</v>
      </c>
      <c r="U23" s="79">
        <f t="shared" si="21"/>
        <v>0</v>
      </c>
      <c r="V23" s="79">
        <f t="shared" si="22"/>
        <v>0</v>
      </c>
      <c r="W23" s="79">
        <f t="shared" si="23"/>
        <v>0</v>
      </c>
      <c r="X23" s="79">
        <f t="shared" si="24"/>
        <v>0</v>
      </c>
      <c r="Y23" s="79">
        <f t="shared" si="25"/>
        <v>0</v>
      </c>
      <c r="Z23" s="79">
        <f t="shared" si="26"/>
        <v>0</v>
      </c>
      <c r="AA23" s="79">
        <f t="shared" si="27"/>
        <v>0</v>
      </c>
      <c r="AB23" s="79">
        <f t="shared" si="28"/>
        <v>0</v>
      </c>
      <c r="AC23" s="80">
        <f t="shared" si="30"/>
        <v>1</v>
      </c>
    </row>
    <row r="24" spans="2:29" ht="15.6" x14ac:dyDescent="0.3">
      <c r="B24" s="81" t="s">
        <v>89</v>
      </c>
      <c r="C24" s="77">
        <v>190</v>
      </c>
      <c r="D24" s="77">
        <v>290</v>
      </c>
      <c r="E24" s="77">
        <v>55</v>
      </c>
      <c r="F24" s="77">
        <v>15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8">
        <f t="shared" si="31"/>
        <v>550</v>
      </c>
      <c r="P24" s="76" t="str">
        <f t="shared" si="29"/>
        <v>MM0206</v>
      </c>
      <c r="Q24" s="79">
        <f t="shared" si="17"/>
        <v>0.34545454545454546</v>
      </c>
      <c r="R24" s="79">
        <f t="shared" si="18"/>
        <v>0.52727272727272723</v>
      </c>
      <c r="S24" s="79">
        <f t="shared" si="19"/>
        <v>0.1</v>
      </c>
      <c r="T24" s="79">
        <f t="shared" si="20"/>
        <v>2.7272727272727271E-2</v>
      </c>
      <c r="U24" s="79">
        <f t="shared" si="21"/>
        <v>0</v>
      </c>
      <c r="V24" s="79">
        <f t="shared" si="22"/>
        <v>0</v>
      </c>
      <c r="W24" s="79">
        <f t="shared" si="23"/>
        <v>0</v>
      </c>
      <c r="X24" s="79">
        <f t="shared" si="24"/>
        <v>0</v>
      </c>
      <c r="Y24" s="79">
        <f t="shared" si="25"/>
        <v>0</v>
      </c>
      <c r="Z24" s="79">
        <f t="shared" si="26"/>
        <v>0</v>
      </c>
      <c r="AA24" s="79">
        <f t="shared" si="27"/>
        <v>0</v>
      </c>
      <c r="AB24" s="79">
        <f t="shared" si="28"/>
        <v>0</v>
      </c>
      <c r="AC24" s="80">
        <f t="shared" si="30"/>
        <v>0.99999999999999989</v>
      </c>
    </row>
    <row r="25" spans="2:29" ht="31.8" thickBot="1" x14ac:dyDescent="0.35">
      <c r="B25" s="81" t="s">
        <v>90</v>
      </c>
      <c r="C25" s="77">
        <v>496</v>
      </c>
      <c r="D25" s="77">
        <v>603</v>
      </c>
      <c r="E25" s="77">
        <v>142</v>
      </c>
      <c r="F25" s="77">
        <v>32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8">
        <f t="shared" si="31"/>
        <v>1273</v>
      </c>
      <c r="P25" s="76" t="str">
        <f t="shared" si="29"/>
        <v>MM0207 &amp; BM0208</v>
      </c>
      <c r="Q25" s="79">
        <f t="shared" si="17"/>
        <v>0.38963079340141399</v>
      </c>
      <c r="R25" s="79">
        <f t="shared" si="18"/>
        <v>0.47368421052631576</v>
      </c>
      <c r="S25" s="79">
        <f t="shared" si="19"/>
        <v>0.11154752553024352</v>
      </c>
      <c r="T25" s="79">
        <f t="shared" si="20"/>
        <v>2.513747054202671E-2</v>
      </c>
      <c r="U25" s="79">
        <f t="shared" si="21"/>
        <v>0</v>
      </c>
      <c r="V25" s="79">
        <f t="shared" si="22"/>
        <v>0</v>
      </c>
      <c r="W25" s="79">
        <f t="shared" si="23"/>
        <v>0</v>
      </c>
      <c r="X25" s="79">
        <f t="shared" si="24"/>
        <v>0</v>
      </c>
      <c r="Y25" s="79">
        <f t="shared" si="25"/>
        <v>0</v>
      </c>
      <c r="Z25" s="79">
        <f t="shared" si="26"/>
        <v>0</v>
      </c>
      <c r="AA25" s="79">
        <f t="shared" si="27"/>
        <v>0</v>
      </c>
      <c r="AB25" s="79">
        <f t="shared" si="28"/>
        <v>0</v>
      </c>
      <c r="AC25" s="80">
        <f t="shared" si="30"/>
        <v>1</v>
      </c>
    </row>
    <row r="26" spans="2:29" ht="16.2" thickBot="1" x14ac:dyDescent="0.35">
      <c r="B26" s="107" t="s">
        <v>74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9"/>
    </row>
    <row r="27" spans="2:29" ht="14.4" thickBot="1" x14ac:dyDescent="0.3"/>
    <row r="28" spans="2:29" ht="18" thickBot="1" x14ac:dyDescent="0.35">
      <c r="B28" s="110" t="s">
        <v>93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2"/>
    </row>
    <row r="29" spans="2:29" ht="16.2" thickBot="1" x14ac:dyDescent="0.35">
      <c r="B29" s="113" t="s">
        <v>91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5"/>
    </row>
    <row r="30" spans="2:29" ht="14.4" thickBot="1" x14ac:dyDescent="0.3"/>
    <row r="31" spans="2:29" ht="18" thickBot="1" x14ac:dyDescent="0.35">
      <c r="B31" s="110" t="s">
        <v>102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2"/>
    </row>
    <row r="32" spans="2:29" ht="18" thickBot="1" x14ac:dyDescent="0.35">
      <c r="B32" s="116" t="s">
        <v>68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89"/>
      <c r="P32" s="116" t="s">
        <v>69</v>
      </c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89"/>
    </row>
    <row r="33" spans="2:29" ht="16.2" thickBot="1" x14ac:dyDescent="0.35">
      <c r="B33" s="65" t="s">
        <v>70</v>
      </c>
      <c r="C33" s="66" t="s">
        <v>17</v>
      </c>
      <c r="D33" s="66" t="s">
        <v>19</v>
      </c>
      <c r="E33" s="66" t="s">
        <v>18</v>
      </c>
      <c r="F33" s="66" t="s">
        <v>20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7" t="s">
        <v>51</v>
      </c>
      <c r="P33" s="68" t="s">
        <v>70</v>
      </c>
      <c r="Q33" s="66" t="str">
        <f>C33</f>
        <v>SNP</v>
      </c>
      <c r="R33" s="66" t="str">
        <f t="shared" ref="R33:AB33" si="32">D33</f>
        <v>Conservative</v>
      </c>
      <c r="S33" s="66" t="str">
        <f t="shared" si="32"/>
        <v>Labour</v>
      </c>
      <c r="T33" s="66" t="str">
        <f t="shared" si="32"/>
        <v>Lib Dem</v>
      </c>
      <c r="U33" s="66">
        <f t="shared" si="32"/>
        <v>0</v>
      </c>
      <c r="V33" s="66">
        <f t="shared" si="32"/>
        <v>0</v>
      </c>
      <c r="W33" s="66">
        <f t="shared" si="32"/>
        <v>0</v>
      </c>
      <c r="X33" s="66">
        <f t="shared" si="32"/>
        <v>0</v>
      </c>
      <c r="Y33" s="66">
        <f t="shared" si="32"/>
        <v>0</v>
      </c>
      <c r="Z33" s="66">
        <f t="shared" si="32"/>
        <v>0</v>
      </c>
      <c r="AA33" s="66">
        <f t="shared" si="32"/>
        <v>0</v>
      </c>
      <c r="AB33" s="66">
        <f t="shared" si="32"/>
        <v>0</v>
      </c>
      <c r="AC33" s="69" t="s">
        <v>51</v>
      </c>
    </row>
    <row r="34" spans="2:29" ht="15.6" x14ac:dyDescent="0.3">
      <c r="B34" s="70" t="s">
        <v>71</v>
      </c>
      <c r="C34" s="71">
        <v>1718</v>
      </c>
      <c r="D34" s="71">
        <v>1590</v>
      </c>
      <c r="E34" s="71">
        <v>404</v>
      </c>
      <c r="F34" s="71">
        <v>284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2">
        <f>SUM(C34:N34)</f>
        <v>3996</v>
      </c>
      <c r="P34" s="73" t="str">
        <f>B34</f>
        <v>Whole Ward</v>
      </c>
      <c r="Q34" s="74">
        <f t="shared" ref="Q34:Q42" si="33">IF(C34&gt;0,C34/O34,0)</f>
        <v>0.42992992992992995</v>
      </c>
      <c r="R34" s="74">
        <f t="shared" ref="R34:R42" si="34">IF(D34&gt;0,D34/O34,0)</f>
        <v>0.39789789789789792</v>
      </c>
      <c r="S34" s="74">
        <f t="shared" ref="S34:S42" si="35">IF(E34&gt;0,E34/O34,0)</f>
        <v>0.1011011011011011</v>
      </c>
      <c r="T34" s="74">
        <f t="shared" ref="T34:T42" si="36">IF(F34&gt;0,F34/O34,0)</f>
        <v>7.1071071071071065E-2</v>
      </c>
      <c r="U34" s="74">
        <f t="shared" ref="U34:U42" si="37">IF(G34&gt;0,G34/O34,0)</f>
        <v>0</v>
      </c>
      <c r="V34" s="74">
        <f t="shared" ref="V34:V42" si="38">IF(H34&gt;0,H34/O34,0)</f>
        <v>0</v>
      </c>
      <c r="W34" s="74">
        <f t="shared" ref="W34:W42" si="39">IF(I34&gt;0,I34/O34,0)</f>
        <v>0</v>
      </c>
      <c r="X34" s="74">
        <f t="shared" ref="X34:X42" si="40">IF(J34&gt;0,J34/O34,0)</f>
        <v>0</v>
      </c>
      <c r="Y34" s="74">
        <f t="shared" ref="Y34:Y42" si="41">IF(K34&gt;0,K34/O34,0)</f>
        <v>0</v>
      </c>
      <c r="Z34" s="74">
        <f t="shared" ref="Z34:Z42" si="42">IF(L34&gt;0,L34/O34,0)</f>
        <v>0</v>
      </c>
      <c r="AA34" s="74">
        <f t="shared" ref="AA34:AA42" si="43">IF(M34&gt;0,M34/O34,0)</f>
        <v>0</v>
      </c>
      <c r="AB34" s="74">
        <f t="shared" ref="AB34:AB42" si="44">IF(N34&gt;0,N34/O34,0)</f>
        <v>0</v>
      </c>
      <c r="AC34" s="75">
        <f>SUM(Q34:AB34)</f>
        <v>1.0000000000000002</v>
      </c>
    </row>
    <row r="35" spans="2:29" ht="15.6" x14ac:dyDescent="0.3">
      <c r="B35" s="76" t="s">
        <v>72</v>
      </c>
      <c r="C35" s="77">
        <v>1029</v>
      </c>
      <c r="D35" s="77">
        <v>844</v>
      </c>
      <c r="E35" s="77">
        <v>247</v>
      </c>
      <c r="F35" s="77">
        <v>122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8">
        <f>SUM(C35:N35)</f>
        <v>2242</v>
      </c>
      <c r="P35" s="76" t="str">
        <f t="shared" ref="P35:P42" si="45">B35</f>
        <v>In Person Total</v>
      </c>
      <c r="Q35" s="79">
        <f t="shared" si="33"/>
        <v>0.45896520963425513</v>
      </c>
      <c r="R35" s="79">
        <f t="shared" si="34"/>
        <v>0.37644959857270294</v>
      </c>
      <c r="S35" s="79">
        <f t="shared" si="35"/>
        <v>0.11016949152542373</v>
      </c>
      <c r="T35" s="79">
        <f t="shared" si="36"/>
        <v>5.4415700267618196E-2</v>
      </c>
      <c r="U35" s="79">
        <f t="shared" si="37"/>
        <v>0</v>
      </c>
      <c r="V35" s="79">
        <f t="shared" si="38"/>
        <v>0</v>
      </c>
      <c r="W35" s="79">
        <f t="shared" si="39"/>
        <v>0</v>
      </c>
      <c r="X35" s="79">
        <f t="shared" si="40"/>
        <v>0</v>
      </c>
      <c r="Y35" s="79">
        <f t="shared" si="41"/>
        <v>0</v>
      </c>
      <c r="Z35" s="79">
        <f t="shared" si="42"/>
        <v>0</v>
      </c>
      <c r="AA35" s="79">
        <f t="shared" si="43"/>
        <v>0</v>
      </c>
      <c r="AB35" s="79">
        <f t="shared" si="44"/>
        <v>0</v>
      </c>
      <c r="AC35" s="80">
        <f t="shared" ref="AC35:AC42" si="46">SUM(Q35:AB35)</f>
        <v>1</v>
      </c>
    </row>
    <row r="36" spans="2:29" ht="15.6" x14ac:dyDescent="0.3">
      <c r="B36" s="73" t="s">
        <v>73</v>
      </c>
      <c r="C36" s="77">
        <v>689</v>
      </c>
      <c r="D36" s="77">
        <v>746</v>
      </c>
      <c r="E36" s="77">
        <v>157</v>
      </c>
      <c r="F36" s="77">
        <v>162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8">
        <f t="shared" ref="O36:O42" si="47">SUM(C36:N36)</f>
        <v>1754</v>
      </c>
      <c r="P36" s="76" t="str">
        <f t="shared" si="45"/>
        <v>Postal Total</v>
      </c>
      <c r="Q36" s="79">
        <f t="shared" si="33"/>
        <v>0.39281641961231473</v>
      </c>
      <c r="R36" s="79">
        <f t="shared" si="34"/>
        <v>0.42531356898517675</v>
      </c>
      <c r="S36" s="79">
        <f t="shared" si="35"/>
        <v>8.95096921322691E-2</v>
      </c>
      <c r="T36" s="79">
        <f t="shared" si="36"/>
        <v>9.2360319270239452E-2</v>
      </c>
      <c r="U36" s="79">
        <f t="shared" si="37"/>
        <v>0</v>
      </c>
      <c r="V36" s="79">
        <f t="shared" si="38"/>
        <v>0</v>
      </c>
      <c r="W36" s="79">
        <f t="shared" si="39"/>
        <v>0</v>
      </c>
      <c r="X36" s="79">
        <f t="shared" si="40"/>
        <v>0</v>
      </c>
      <c r="Y36" s="79">
        <f t="shared" si="41"/>
        <v>0</v>
      </c>
      <c r="Z36" s="79">
        <f t="shared" si="42"/>
        <v>0</v>
      </c>
      <c r="AA36" s="79">
        <f t="shared" si="43"/>
        <v>0</v>
      </c>
      <c r="AB36" s="79">
        <f t="shared" si="44"/>
        <v>0</v>
      </c>
      <c r="AC36" s="80">
        <f t="shared" si="46"/>
        <v>1</v>
      </c>
    </row>
    <row r="37" spans="2:29" ht="15.6" x14ac:dyDescent="0.3">
      <c r="B37" s="81" t="s">
        <v>103</v>
      </c>
      <c r="C37" s="77">
        <v>346</v>
      </c>
      <c r="D37" s="77">
        <v>301</v>
      </c>
      <c r="E37" s="77">
        <v>93</v>
      </c>
      <c r="F37" s="77">
        <v>47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8">
        <f t="shared" si="47"/>
        <v>787</v>
      </c>
      <c r="P37" s="76" t="str">
        <f t="shared" si="45"/>
        <v>MM0401</v>
      </c>
      <c r="Q37" s="79">
        <f t="shared" si="33"/>
        <v>0.43964421855146124</v>
      </c>
      <c r="R37" s="79">
        <f t="shared" si="34"/>
        <v>0.38246505717916135</v>
      </c>
      <c r="S37" s="79">
        <f t="shared" si="35"/>
        <v>0.1181702668360864</v>
      </c>
      <c r="T37" s="79">
        <f t="shared" si="36"/>
        <v>5.9720457433290977E-2</v>
      </c>
      <c r="U37" s="79">
        <f t="shared" si="37"/>
        <v>0</v>
      </c>
      <c r="V37" s="79">
        <f t="shared" si="38"/>
        <v>0</v>
      </c>
      <c r="W37" s="79">
        <f t="shared" si="39"/>
        <v>0</v>
      </c>
      <c r="X37" s="79">
        <f t="shared" si="40"/>
        <v>0</v>
      </c>
      <c r="Y37" s="79">
        <f t="shared" si="41"/>
        <v>0</v>
      </c>
      <c r="Z37" s="79">
        <f t="shared" si="42"/>
        <v>0</v>
      </c>
      <c r="AA37" s="79">
        <f t="shared" si="43"/>
        <v>0</v>
      </c>
      <c r="AB37" s="79">
        <f t="shared" si="44"/>
        <v>0</v>
      </c>
      <c r="AC37" s="80">
        <f t="shared" si="46"/>
        <v>1</v>
      </c>
    </row>
    <row r="38" spans="2:29" ht="31.2" x14ac:dyDescent="0.3">
      <c r="B38" s="81" t="s">
        <v>104</v>
      </c>
      <c r="C38" s="77">
        <v>327</v>
      </c>
      <c r="D38" s="77">
        <v>307</v>
      </c>
      <c r="E38" s="77">
        <v>101</v>
      </c>
      <c r="F38" s="77">
        <v>63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8">
        <f t="shared" si="47"/>
        <v>798</v>
      </c>
      <c r="P38" s="76" t="str">
        <f t="shared" si="45"/>
        <v>MM0402 &amp; MM0403</v>
      </c>
      <c r="Q38" s="79">
        <f t="shared" si="33"/>
        <v>0.40977443609022557</v>
      </c>
      <c r="R38" s="79">
        <f t="shared" si="34"/>
        <v>0.38471177944862156</v>
      </c>
      <c r="S38" s="79">
        <f t="shared" si="35"/>
        <v>0.12656641604010024</v>
      </c>
      <c r="T38" s="79">
        <f t="shared" si="36"/>
        <v>7.8947368421052627E-2</v>
      </c>
      <c r="U38" s="79">
        <f t="shared" si="37"/>
        <v>0</v>
      </c>
      <c r="V38" s="79">
        <f t="shared" si="38"/>
        <v>0</v>
      </c>
      <c r="W38" s="79">
        <f t="shared" si="39"/>
        <v>0</v>
      </c>
      <c r="X38" s="79">
        <f t="shared" si="40"/>
        <v>0</v>
      </c>
      <c r="Y38" s="79">
        <f t="shared" si="41"/>
        <v>0</v>
      </c>
      <c r="Z38" s="79">
        <f t="shared" si="42"/>
        <v>0</v>
      </c>
      <c r="AA38" s="79">
        <f t="shared" si="43"/>
        <v>0</v>
      </c>
      <c r="AB38" s="79">
        <f t="shared" si="44"/>
        <v>0</v>
      </c>
      <c r="AC38" s="80">
        <f t="shared" si="46"/>
        <v>1</v>
      </c>
    </row>
    <row r="39" spans="2:29" ht="31.2" x14ac:dyDescent="0.3">
      <c r="B39" s="81" t="s">
        <v>105</v>
      </c>
      <c r="C39" s="77">
        <v>239</v>
      </c>
      <c r="D39" s="77">
        <v>301</v>
      </c>
      <c r="E39" s="77">
        <v>41</v>
      </c>
      <c r="F39" s="77">
        <v>42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8">
        <f t="shared" si="47"/>
        <v>623</v>
      </c>
      <c r="P39" s="76" t="str">
        <f t="shared" si="45"/>
        <v>MM0404 &amp; MM0406</v>
      </c>
      <c r="Q39" s="79">
        <f t="shared" si="33"/>
        <v>0.38362760834670945</v>
      </c>
      <c r="R39" s="79">
        <f t="shared" si="34"/>
        <v>0.48314606741573035</v>
      </c>
      <c r="S39" s="79">
        <f t="shared" si="35"/>
        <v>6.5810593900481537E-2</v>
      </c>
      <c r="T39" s="79">
        <f t="shared" si="36"/>
        <v>6.741573033707865E-2</v>
      </c>
      <c r="U39" s="79">
        <f t="shared" si="37"/>
        <v>0</v>
      </c>
      <c r="V39" s="79">
        <f t="shared" si="38"/>
        <v>0</v>
      </c>
      <c r="W39" s="79">
        <f t="shared" si="39"/>
        <v>0</v>
      </c>
      <c r="X39" s="79">
        <f t="shared" si="40"/>
        <v>0</v>
      </c>
      <c r="Y39" s="79">
        <f t="shared" si="41"/>
        <v>0</v>
      </c>
      <c r="Z39" s="79">
        <f t="shared" si="42"/>
        <v>0</v>
      </c>
      <c r="AA39" s="79">
        <f t="shared" si="43"/>
        <v>0</v>
      </c>
      <c r="AB39" s="79">
        <f t="shared" si="44"/>
        <v>0</v>
      </c>
      <c r="AC39" s="80">
        <f t="shared" si="46"/>
        <v>1</v>
      </c>
    </row>
    <row r="40" spans="2:29" ht="31.2" x14ac:dyDescent="0.3">
      <c r="B40" s="81" t="s">
        <v>106</v>
      </c>
      <c r="C40" s="77">
        <v>210</v>
      </c>
      <c r="D40" s="77">
        <v>203</v>
      </c>
      <c r="E40" s="77">
        <v>36</v>
      </c>
      <c r="F40" s="77">
        <v>33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8">
        <f t="shared" si="47"/>
        <v>482</v>
      </c>
      <c r="P40" s="76" t="str">
        <f t="shared" si="45"/>
        <v>MM0405 &amp; MM0409</v>
      </c>
      <c r="Q40" s="79">
        <f t="shared" si="33"/>
        <v>0.43568464730290457</v>
      </c>
      <c r="R40" s="79">
        <f t="shared" si="34"/>
        <v>0.42116182572614108</v>
      </c>
      <c r="S40" s="79">
        <f t="shared" si="35"/>
        <v>7.4688796680497924E-2</v>
      </c>
      <c r="T40" s="79">
        <f t="shared" si="36"/>
        <v>6.8464730290456438E-2</v>
      </c>
      <c r="U40" s="79">
        <f t="shared" si="37"/>
        <v>0</v>
      </c>
      <c r="V40" s="79">
        <f t="shared" si="38"/>
        <v>0</v>
      </c>
      <c r="W40" s="79">
        <f t="shared" si="39"/>
        <v>0</v>
      </c>
      <c r="X40" s="79">
        <f t="shared" si="40"/>
        <v>0</v>
      </c>
      <c r="Y40" s="79">
        <f t="shared" si="41"/>
        <v>0</v>
      </c>
      <c r="Z40" s="79">
        <f t="shared" si="42"/>
        <v>0</v>
      </c>
      <c r="AA40" s="79">
        <f t="shared" si="43"/>
        <v>0</v>
      </c>
      <c r="AB40" s="79">
        <f t="shared" si="44"/>
        <v>0</v>
      </c>
      <c r="AC40" s="80">
        <f t="shared" si="46"/>
        <v>1</v>
      </c>
    </row>
    <row r="41" spans="2:29" ht="15.6" x14ac:dyDescent="0.3">
      <c r="B41" s="81" t="s">
        <v>107</v>
      </c>
      <c r="C41" s="77">
        <v>202</v>
      </c>
      <c r="D41" s="77">
        <v>211</v>
      </c>
      <c r="E41" s="77">
        <v>57</v>
      </c>
      <c r="F41" s="77">
        <v>44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8">
        <f t="shared" si="47"/>
        <v>514</v>
      </c>
      <c r="P41" s="76" t="str">
        <f t="shared" si="45"/>
        <v>MM0407</v>
      </c>
      <c r="Q41" s="79">
        <f t="shared" si="33"/>
        <v>0.39299610894941633</v>
      </c>
      <c r="R41" s="79">
        <f t="shared" si="34"/>
        <v>0.41050583657587547</v>
      </c>
      <c r="S41" s="79">
        <f t="shared" si="35"/>
        <v>0.11089494163424124</v>
      </c>
      <c r="T41" s="79">
        <f t="shared" si="36"/>
        <v>8.5603112840466927E-2</v>
      </c>
      <c r="U41" s="79">
        <f t="shared" si="37"/>
        <v>0</v>
      </c>
      <c r="V41" s="79">
        <f t="shared" si="38"/>
        <v>0</v>
      </c>
      <c r="W41" s="79">
        <f t="shared" si="39"/>
        <v>0</v>
      </c>
      <c r="X41" s="79">
        <f t="shared" si="40"/>
        <v>0</v>
      </c>
      <c r="Y41" s="79">
        <f t="shared" si="41"/>
        <v>0</v>
      </c>
      <c r="Z41" s="79">
        <f t="shared" si="42"/>
        <v>0</v>
      </c>
      <c r="AA41" s="79">
        <f t="shared" si="43"/>
        <v>0</v>
      </c>
      <c r="AB41" s="79">
        <f t="shared" si="44"/>
        <v>0</v>
      </c>
      <c r="AC41" s="80">
        <f t="shared" si="46"/>
        <v>1</v>
      </c>
    </row>
    <row r="42" spans="2:29" ht="16.2" thickBot="1" x14ac:dyDescent="0.35">
      <c r="B42" s="81" t="s">
        <v>108</v>
      </c>
      <c r="C42" s="77">
        <v>394</v>
      </c>
      <c r="D42" s="77">
        <v>266</v>
      </c>
      <c r="E42" s="77">
        <v>75</v>
      </c>
      <c r="F42" s="77">
        <v>56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8">
        <f t="shared" si="47"/>
        <v>791</v>
      </c>
      <c r="P42" s="76" t="str">
        <f t="shared" si="45"/>
        <v>MM0408</v>
      </c>
      <c r="Q42" s="79">
        <f t="shared" si="33"/>
        <v>0.49810366624525915</v>
      </c>
      <c r="R42" s="79">
        <f t="shared" si="34"/>
        <v>0.33628318584070799</v>
      </c>
      <c r="S42" s="79">
        <f t="shared" si="35"/>
        <v>9.4816687737041716E-2</v>
      </c>
      <c r="T42" s="79">
        <f t="shared" si="36"/>
        <v>7.0796460176991149E-2</v>
      </c>
      <c r="U42" s="79">
        <f t="shared" si="37"/>
        <v>0</v>
      </c>
      <c r="V42" s="79">
        <f t="shared" si="38"/>
        <v>0</v>
      </c>
      <c r="W42" s="79">
        <f t="shared" si="39"/>
        <v>0</v>
      </c>
      <c r="X42" s="79">
        <f t="shared" si="40"/>
        <v>0</v>
      </c>
      <c r="Y42" s="79">
        <f t="shared" si="41"/>
        <v>0</v>
      </c>
      <c r="Z42" s="79">
        <f t="shared" si="42"/>
        <v>0</v>
      </c>
      <c r="AA42" s="79">
        <f t="shared" si="43"/>
        <v>0</v>
      </c>
      <c r="AB42" s="79">
        <f t="shared" si="44"/>
        <v>0</v>
      </c>
      <c r="AC42" s="80">
        <f t="shared" si="46"/>
        <v>1</v>
      </c>
    </row>
    <row r="43" spans="2:29" ht="16.2" thickBot="1" x14ac:dyDescent="0.35">
      <c r="B43" s="107" t="s">
        <v>74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9"/>
    </row>
    <row r="44" spans="2:29" ht="14.4" thickBot="1" x14ac:dyDescent="0.3"/>
    <row r="45" spans="2:29" ht="18" thickBot="1" x14ac:dyDescent="0.35">
      <c r="B45" s="110" t="s">
        <v>115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2"/>
    </row>
    <row r="46" spans="2:29" ht="18" thickBot="1" x14ac:dyDescent="0.35">
      <c r="B46" s="116" t="s">
        <v>68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89"/>
      <c r="P46" s="116" t="s">
        <v>69</v>
      </c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89"/>
    </row>
    <row r="47" spans="2:29" ht="16.2" thickBot="1" x14ac:dyDescent="0.35">
      <c r="B47" s="65" t="s">
        <v>70</v>
      </c>
      <c r="C47" s="66" t="s">
        <v>19</v>
      </c>
      <c r="D47" s="66" t="s">
        <v>17</v>
      </c>
      <c r="E47" s="66" t="s">
        <v>43</v>
      </c>
      <c r="F47" s="66" t="s">
        <v>18</v>
      </c>
      <c r="G47" s="66" t="s">
        <v>20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7" t="s">
        <v>51</v>
      </c>
      <c r="P47" s="68" t="s">
        <v>70</v>
      </c>
      <c r="Q47" s="66" t="str">
        <f>C47</f>
        <v>Conservative</v>
      </c>
      <c r="R47" s="66" t="str">
        <f t="shared" ref="R47:AB47" si="48">D47</f>
        <v>SNP</v>
      </c>
      <c r="S47" s="66" t="str">
        <f t="shared" si="48"/>
        <v>Independent</v>
      </c>
      <c r="T47" s="66" t="str">
        <f t="shared" si="48"/>
        <v>Labour</v>
      </c>
      <c r="U47" s="66" t="str">
        <f t="shared" si="48"/>
        <v>Lib Dem</v>
      </c>
      <c r="V47" s="66">
        <f t="shared" si="48"/>
        <v>0</v>
      </c>
      <c r="W47" s="66">
        <f t="shared" si="48"/>
        <v>0</v>
      </c>
      <c r="X47" s="66">
        <f t="shared" si="48"/>
        <v>0</v>
      </c>
      <c r="Y47" s="66">
        <f t="shared" si="48"/>
        <v>0</v>
      </c>
      <c r="Z47" s="66">
        <f t="shared" si="48"/>
        <v>0</v>
      </c>
      <c r="AA47" s="66">
        <f t="shared" si="48"/>
        <v>0</v>
      </c>
      <c r="AB47" s="66">
        <f t="shared" si="48"/>
        <v>0</v>
      </c>
      <c r="AC47" s="69" t="s">
        <v>51</v>
      </c>
    </row>
    <row r="48" spans="2:29" ht="15.6" x14ac:dyDescent="0.3">
      <c r="B48" s="70" t="s">
        <v>71</v>
      </c>
      <c r="C48" s="71">
        <v>1960</v>
      </c>
      <c r="D48" s="71">
        <v>1455</v>
      </c>
      <c r="E48" s="71">
        <v>914</v>
      </c>
      <c r="F48" s="71">
        <v>379</v>
      </c>
      <c r="G48" s="71">
        <v>228</v>
      </c>
      <c r="H48" s="71">
        <v>0</v>
      </c>
      <c r="I48" s="71">
        <v>0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72">
        <f>SUM(C48:N48)</f>
        <v>4936</v>
      </c>
      <c r="P48" s="73" t="str">
        <f>B48</f>
        <v>Whole Ward</v>
      </c>
      <c r="Q48" s="74">
        <f t="shared" ref="Q48:Q57" si="49">IF(C48&gt;0,C48/O48,0)</f>
        <v>0.39708265802269044</v>
      </c>
      <c r="R48" s="74">
        <f t="shared" ref="R48:R57" si="50">IF(D48&gt;0,D48/O48,0)</f>
        <v>0.29477309562398701</v>
      </c>
      <c r="S48" s="74">
        <f t="shared" ref="S48:S57" si="51">IF(E48&gt;0,E48/O48,0)</f>
        <v>0.18517017828200971</v>
      </c>
      <c r="T48" s="74">
        <f t="shared" ref="T48:T57" si="52">IF(F48&gt;0,F48/O48,0)</f>
        <v>7.6782820097244728E-2</v>
      </c>
      <c r="U48" s="74">
        <f t="shared" ref="U48:U57" si="53">IF(G48&gt;0,G48/O48,0)</f>
        <v>4.6191247974068074E-2</v>
      </c>
      <c r="V48" s="74">
        <f t="shared" ref="V48:V57" si="54">IF(H48&gt;0,H48/O48,0)</f>
        <v>0</v>
      </c>
      <c r="W48" s="74">
        <f t="shared" ref="W48:W57" si="55">IF(I48&gt;0,I48/O48,0)</f>
        <v>0</v>
      </c>
      <c r="X48" s="74">
        <f t="shared" ref="X48:X57" si="56">IF(J48&gt;0,J48/O48,0)</f>
        <v>0</v>
      </c>
      <c r="Y48" s="74">
        <f t="shared" ref="Y48:Y57" si="57">IF(K48&gt;0,K48/O48,0)</f>
        <v>0</v>
      </c>
      <c r="Z48" s="74">
        <f t="shared" ref="Z48:Z57" si="58">IF(L48&gt;0,L48/O48,0)</f>
        <v>0</v>
      </c>
      <c r="AA48" s="74">
        <f t="shared" ref="AA48:AA57" si="59">IF(M48&gt;0,M48/O48,0)</f>
        <v>0</v>
      </c>
      <c r="AB48" s="74">
        <f t="shared" ref="AB48:AB57" si="60">IF(N48&gt;0,N48/O48,0)</f>
        <v>0</v>
      </c>
      <c r="AC48" s="75">
        <f>SUM(Q48:AB48)</f>
        <v>0.99999999999999978</v>
      </c>
    </row>
    <row r="49" spans="2:29" ht="15.6" x14ac:dyDescent="0.3">
      <c r="B49" s="76" t="s">
        <v>72</v>
      </c>
      <c r="C49" s="77">
        <v>991</v>
      </c>
      <c r="D49" s="77">
        <v>840</v>
      </c>
      <c r="E49" s="77">
        <v>545</v>
      </c>
      <c r="F49" s="77">
        <v>251</v>
      </c>
      <c r="G49" s="77">
        <v>140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8">
        <f>SUM(C49:N49)</f>
        <v>2767</v>
      </c>
      <c r="P49" s="76" t="str">
        <f t="shared" ref="P49:P57" si="61">B49</f>
        <v>In Person Total</v>
      </c>
      <c r="Q49" s="79">
        <f t="shared" si="49"/>
        <v>0.35814962052764726</v>
      </c>
      <c r="R49" s="79">
        <f t="shared" si="50"/>
        <v>0.30357788218286952</v>
      </c>
      <c r="S49" s="79">
        <f t="shared" si="51"/>
        <v>0.19696422117817131</v>
      </c>
      <c r="T49" s="79">
        <f t="shared" si="52"/>
        <v>9.0711962414166972E-2</v>
      </c>
      <c r="U49" s="79">
        <f t="shared" si="53"/>
        <v>5.0596313697144922E-2</v>
      </c>
      <c r="V49" s="79">
        <f t="shared" si="54"/>
        <v>0</v>
      </c>
      <c r="W49" s="79">
        <f t="shared" si="55"/>
        <v>0</v>
      </c>
      <c r="X49" s="79">
        <f t="shared" si="56"/>
        <v>0</v>
      </c>
      <c r="Y49" s="79">
        <f t="shared" si="57"/>
        <v>0</v>
      </c>
      <c r="Z49" s="79">
        <f t="shared" si="58"/>
        <v>0</v>
      </c>
      <c r="AA49" s="79">
        <f t="shared" si="59"/>
        <v>0</v>
      </c>
      <c r="AB49" s="79">
        <f t="shared" si="60"/>
        <v>0</v>
      </c>
      <c r="AC49" s="80">
        <f t="shared" ref="AC49:AC57" si="62">SUM(Q49:AB49)</f>
        <v>0.99999999999999989</v>
      </c>
    </row>
    <row r="50" spans="2:29" ht="15.6" x14ac:dyDescent="0.3">
      <c r="B50" s="73" t="s">
        <v>73</v>
      </c>
      <c r="C50" s="77">
        <v>969</v>
      </c>
      <c r="D50" s="77">
        <v>615</v>
      </c>
      <c r="E50" s="77">
        <v>369</v>
      </c>
      <c r="F50" s="77">
        <v>128</v>
      </c>
      <c r="G50" s="77">
        <v>88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8">
        <f t="shared" ref="O50:O57" si="63">SUM(C50:N50)</f>
        <v>2169</v>
      </c>
      <c r="P50" s="76" t="str">
        <f t="shared" si="61"/>
        <v>Postal Total</v>
      </c>
      <c r="Q50" s="79">
        <f t="shared" si="49"/>
        <v>0.44674965421853391</v>
      </c>
      <c r="R50" s="79">
        <f t="shared" si="50"/>
        <v>0.28354080221300137</v>
      </c>
      <c r="S50" s="79">
        <f t="shared" si="51"/>
        <v>0.17012448132780084</v>
      </c>
      <c r="T50" s="79">
        <f t="shared" si="52"/>
        <v>5.9013370216689717E-2</v>
      </c>
      <c r="U50" s="79">
        <f t="shared" si="53"/>
        <v>4.0571692023974183E-2</v>
      </c>
      <c r="V50" s="79">
        <f t="shared" si="54"/>
        <v>0</v>
      </c>
      <c r="W50" s="79">
        <f t="shared" si="55"/>
        <v>0</v>
      </c>
      <c r="X50" s="79">
        <f t="shared" si="56"/>
        <v>0</v>
      </c>
      <c r="Y50" s="79">
        <f t="shared" si="57"/>
        <v>0</v>
      </c>
      <c r="Z50" s="79">
        <f t="shared" si="58"/>
        <v>0</v>
      </c>
      <c r="AA50" s="79">
        <f t="shared" si="59"/>
        <v>0</v>
      </c>
      <c r="AB50" s="79">
        <f t="shared" si="60"/>
        <v>0</v>
      </c>
      <c r="AC50" s="80">
        <f t="shared" si="62"/>
        <v>1.0000000000000002</v>
      </c>
    </row>
    <row r="51" spans="2:29" ht="15.6" x14ac:dyDescent="0.3">
      <c r="B51" s="81" t="s">
        <v>116</v>
      </c>
      <c r="C51" s="77">
        <v>312</v>
      </c>
      <c r="D51" s="77">
        <v>222</v>
      </c>
      <c r="E51" s="77">
        <v>111</v>
      </c>
      <c r="F51" s="77">
        <v>47</v>
      </c>
      <c r="G51" s="77">
        <v>37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8">
        <f t="shared" si="63"/>
        <v>729</v>
      </c>
      <c r="P51" s="76" t="str">
        <f t="shared" si="61"/>
        <v>MM0501</v>
      </c>
      <c r="Q51" s="79">
        <f t="shared" si="49"/>
        <v>0.4279835390946502</v>
      </c>
      <c r="R51" s="79">
        <f t="shared" si="50"/>
        <v>0.30452674897119342</v>
      </c>
      <c r="S51" s="79">
        <f t="shared" si="51"/>
        <v>0.15226337448559671</v>
      </c>
      <c r="T51" s="79">
        <f t="shared" si="52"/>
        <v>6.4471879286694095E-2</v>
      </c>
      <c r="U51" s="79">
        <f t="shared" si="53"/>
        <v>5.0754458161865572E-2</v>
      </c>
      <c r="V51" s="79">
        <f t="shared" si="54"/>
        <v>0</v>
      </c>
      <c r="W51" s="79">
        <f t="shared" si="55"/>
        <v>0</v>
      </c>
      <c r="X51" s="79">
        <f t="shared" si="56"/>
        <v>0</v>
      </c>
      <c r="Y51" s="79">
        <f t="shared" si="57"/>
        <v>0</v>
      </c>
      <c r="Z51" s="79">
        <f t="shared" si="58"/>
        <v>0</v>
      </c>
      <c r="AA51" s="79">
        <f t="shared" si="59"/>
        <v>0</v>
      </c>
      <c r="AB51" s="79">
        <f t="shared" si="60"/>
        <v>0</v>
      </c>
      <c r="AC51" s="80">
        <f t="shared" si="62"/>
        <v>0.99999999999999989</v>
      </c>
    </row>
    <row r="52" spans="2:29" ht="15.6" x14ac:dyDescent="0.3">
      <c r="B52" s="81" t="s">
        <v>117</v>
      </c>
      <c r="C52" s="77">
        <v>253</v>
      </c>
      <c r="D52" s="77">
        <v>204</v>
      </c>
      <c r="E52" s="77">
        <v>136</v>
      </c>
      <c r="F52" s="77">
        <v>66</v>
      </c>
      <c r="G52" s="77">
        <v>57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8">
        <f t="shared" si="63"/>
        <v>716</v>
      </c>
      <c r="P52" s="76" t="str">
        <f t="shared" si="61"/>
        <v>MM0502</v>
      </c>
      <c r="Q52" s="79">
        <f t="shared" si="49"/>
        <v>0.35335195530726254</v>
      </c>
      <c r="R52" s="79">
        <f t="shared" si="50"/>
        <v>0.28491620111731841</v>
      </c>
      <c r="S52" s="79">
        <f t="shared" si="51"/>
        <v>0.18994413407821228</v>
      </c>
      <c r="T52" s="79">
        <f t="shared" si="52"/>
        <v>9.217877094972067E-2</v>
      </c>
      <c r="U52" s="79">
        <f t="shared" si="53"/>
        <v>7.9608938547486033E-2</v>
      </c>
      <c r="V52" s="79">
        <f t="shared" si="54"/>
        <v>0</v>
      </c>
      <c r="W52" s="79">
        <f t="shared" si="55"/>
        <v>0</v>
      </c>
      <c r="X52" s="79">
        <f t="shared" si="56"/>
        <v>0</v>
      </c>
      <c r="Y52" s="79">
        <f t="shared" si="57"/>
        <v>0</v>
      </c>
      <c r="Z52" s="79">
        <f t="shared" si="58"/>
        <v>0</v>
      </c>
      <c r="AA52" s="79">
        <f t="shared" si="59"/>
        <v>0</v>
      </c>
      <c r="AB52" s="79">
        <f t="shared" si="60"/>
        <v>0</v>
      </c>
      <c r="AC52" s="80">
        <f t="shared" si="62"/>
        <v>1</v>
      </c>
    </row>
    <row r="53" spans="2:29" ht="15.6" x14ac:dyDescent="0.3">
      <c r="B53" s="81" t="s">
        <v>118</v>
      </c>
      <c r="C53" s="77">
        <v>461</v>
      </c>
      <c r="D53" s="77">
        <v>338</v>
      </c>
      <c r="E53" s="77">
        <v>201</v>
      </c>
      <c r="F53" s="77">
        <v>80</v>
      </c>
      <c r="G53" s="77">
        <v>26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8">
        <f t="shared" si="63"/>
        <v>1106</v>
      </c>
      <c r="P53" s="76" t="str">
        <f t="shared" si="61"/>
        <v>MM0503</v>
      </c>
      <c r="Q53" s="79">
        <f t="shared" si="49"/>
        <v>0.41681735985533452</v>
      </c>
      <c r="R53" s="79">
        <f t="shared" si="50"/>
        <v>0.30560578661844484</v>
      </c>
      <c r="S53" s="79">
        <f t="shared" si="51"/>
        <v>0.18173598553345388</v>
      </c>
      <c r="T53" s="79">
        <f t="shared" si="52"/>
        <v>7.2332730560578665E-2</v>
      </c>
      <c r="U53" s="79">
        <f t="shared" si="53"/>
        <v>2.3508137432188065E-2</v>
      </c>
      <c r="V53" s="79">
        <f t="shared" si="54"/>
        <v>0</v>
      </c>
      <c r="W53" s="79">
        <f t="shared" si="55"/>
        <v>0</v>
      </c>
      <c r="X53" s="79">
        <f t="shared" si="56"/>
        <v>0</v>
      </c>
      <c r="Y53" s="79">
        <f t="shared" si="57"/>
        <v>0</v>
      </c>
      <c r="Z53" s="79">
        <f t="shared" si="58"/>
        <v>0</v>
      </c>
      <c r="AA53" s="79">
        <f t="shared" si="59"/>
        <v>0</v>
      </c>
      <c r="AB53" s="79">
        <f t="shared" si="60"/>
        <v>0</v>
      </c>
      <c r="AC53" s="80">
        <f t="shared" si="62"/>
        <v>1</v>
      </c>
    </row>
    <row r="54" spans="2:29" ht="15.6" x14ac:dyDescent="0.3">
      <c r="B54" s="81" t="s">
        <v>119</v>
      </c>
      <c r="C54" s="77">
        <v>437</v>
      </c>
      <c r="D54" s="77">
        <v>319</v>
      </c>
      <c r="E54" s="77">
        <v>267</v>
      </c>
      <c r="F54" s="77">
        <v>89</v>
      </c>
      <c r="G54" s="77">
        <v>36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8">
        <f t="shared" si="63"/>
        <v>1148</v>
      </c>
      <c r="P54" s="76" t="str">
        <f t="shared" si="61"/>
        <v>MM0504</v>
      </c>
      <c r="Q54" s="79">
        <f t="shared" si="49"/>
        <v>0.38066202090592333</v>
      </c>
      <c r="R54" s="79">
        <f t="shared" si="50"/>
        <v>0.27787456445993031</v>
      </c>
      <c r="S54" s="79">
        <f t="shared" si="51"/>
        <v>0.23257839721254356</v>
      </c>
      <c r="T54" s="79">
        <f t="shared" si="52"/>
        <v>7.7526132404181186E-2</v>
      </c>
      <c r="U54" s="79">
        <f t="shared" si="53"/>
        <v>3.1358885017421602E-2</v>
      </c>
      <c r="V54" s="79">
        <f t="shared" si="54"/>
        <v>0</v>
      </c>
      <c r="W54" s="79">
        <f t="shared" si="55"/>
        <v>0</v>
      </c>
      <c r="X54" s="79">
        <f t="shared" si="56"/>
        <v>0</v>
      </c>
      <c r="Y54" s="79">
        <f t="shared" si="57"/>
        <v>0</v>
      </c>
      <c r="Z54" s="79">
        <f t="shared" si="58"/>
        <v>0</v>
      </c>
      <c r="AA54" s="79">
        <f t="shared" si="59"/>
        <v>0</v>
      </c>
      <c r="AB54" s="79">
        <f t="shared" si="60"/>
        <v>0</v>
      </c>
      <c r="AC54" s="80">
        <f t="shared" si="62"/>
        <v>0.99999999999999989</v>
      </c>
    </row>
    <row r="55" spans="2:29" ht="15.6" x14ac:dyDescent="0.3">
      <c r="B55" s="81" t="s">
        <v>120</v>
      </c>
      <c r="C55" s="77">
        <v>144</v>
      </c>
      <c r="D55" s="77">
        <v>123</v>
      </c>
      <c r="E55" s="77">
        <v>96</v>
      </c>
      <c r="F55" s="77">
        <v>39</v>
      </c>
      <c r="G55" s="77">
        <v>39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8">
        <f t="shared" si="63"/>
        <v>441</v>
      </c>
      <c r="P55" s="76" t="str">
        <f t="shared" si="61"/>
        <v>MM0505</v>
      </c>
      <c r="Q55" s="79">
        <f t="shared" si="49"/>
        <v>0.32653061224489793</v>
      </c>
      <c r="R55" s="79">
        <f t="shared" si="50"/>
        <v>0.27891156462585032</v>
      </c>
      <c r="S55" s="79">
        <f t="shared" si="51"/>
        <v>0.21768707482993196</v>
      </c>
      <c r="T55" s="79">
        <f t="shared" si="52"/>
        <v>8.8435374149659865E-2</v>
      </c>
      <c r="U55" s="79">
        <f t="shared" si="53"/>
        <v>8.8435374149659865E-2</v>
      </c>
      <c r="V55" s="79">
        <f t="shared" si="54"/>
        <v>0</v>
      </c>
      <c r="W55" s="79">
        <f t="shared" si="55"/>
        <v>0</v>
      </c>
      <c r="X55" s="79">
        <f t="shared" si="56"/>
        <v>0</v>
      </c>
      <c r="Y55" s="79">
        <f t="shared" si="57"/>
        <v>0</v>
      </c>
      <c r="Z55" s="79">
        <f t="shared" si="58"/>
        <v>0</v>
      </c>
      <c r="AA55" s="79">
        <f t="shared" si="59"/>
        <v>0</v>
      </c>
      <c r="AB55" s="79">
        <f t="shared" si="60"/>
        <v>0</v>
      </c>
      <c r="AC55" s="80">
        <f t="shared" si="62"/>
        <v>1</v>
      </c>
    </row>
    <row r="56" spans="2:29" ht="15.6" x14ac:dyDescent="0.3">
      <c r="B56" s="81" t="s">
        <v>121</v>
      </c>
      <c r="C56" s="77">
        <v>178</v>
      </c>
      <c r="D56" s="77">
        <v>132</v>
      </c>
      <c r="E56" s="77">
        <v>42</v>
      </c>
      <c r="F56" s="77">
        <v>32</v>
      </c>
      <c r="G56" s="77">
        <v>20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8">
        <f t="shared" si="63"/>
        <v>404</v>
      </c>
      <c r="P56" s="76" t="str">
        <f t="shared" si="61"/>
        <v>MM0506</v>
      </c>
      <c r="Q56" s="79">
        <f t="shared" si="49"/>
        <v>0.4405940594059406</v>
      </c>
      <c r="R56" s="79">
        <f t="shared" si="50"/>
        <v>0.32673267326732675</v>
      </c>
      <c r="S56" s="79">
        <f t="shared" si="51"/>
        <v>0.10396039603960396</v>
      </c>
      <c r="T56" s="79">
        <f t="shared" si="52"/>
        <v>7.9207920792079209E-2</v>
      </c>
      <c r="U56" s="79">
        <f t="shared" si="53"/>
        <v>4.9504950495049507E-2</v>
      </c>
      <c r="V56" s="79">
        <f t="shared" si="54"/>
        <v>0</v>
      </c>
      <c r="W56" s="79">
        <f t="shared" si="55"/>
        <v>0</v>
      </c>
      <c r="X56" s="79">
        <f t="shared" si="56"/>
        <v>0</v>
      </c>
      <c r="Y56" s="79">
        <f t="shared" si="57"/>
        <v>0</v>
      </c>
      <c r="Z56" s="79">
        <f t="shared" si="58"/>
        <v>0</v>
      </c>
      <c r="AA56" s="79">
        <f t="shared" si="59"/>
        <v>0</v>
      </c>
      <c r="AB56" s="79">
        <f t="shared" si="60"/>
        <v>0</v>
      </c>
      <c r="AC56" s="80">
        <f t="shared" si="62"/>
        <v>1</v>
      </c>
    </row>
    <row r="57" spans="2:29" ht="16.2" thickBot="1" x14ac:dyDescent="0.35">
      <c r="B57" s="81" t="s">
        <v>122</v>
      </c>
      <c r="C57" s="77">
        <v>174</v>
      </c>
      <c r="D57" s="77">
        <v>118</v>
      </c>
      <c r="E57" s="77">
        <v>62</v>
      </c>
      <c r="F57" s="77">
        <v>26</v>
      </c>
      <c r="G57" s="77">
        <v>13</v>
      </c>
      <c r="H57" s="77">
        <v>0</v>
      </c>
      <c r="I57" s="77">
        <v>0</v>
      </c>
      <c r="J57" s="77">
        <v>0</v>
      </c>
      <c r="K57" s="77">
        <v>0</v>
      </c>
      <c r="L57" s="77">
        <v>0</v>
      </c>
      <c r="M57" s="77">
        <v>0</v>
      </c>
      <c r="N57" s="77">
        <v>0</v>
      </c>
      <c r="O57" s="78">
        <f t="shared" si="63"/>
        <v>393</v>
      </c>
      <c r="P57" s="76" t="str">
        <f t="shared" si="61"/>
        <v>MM0507</v>
      </c>
      <c r="Q57" s="79">
        <f t="shared" si="49"/>
        <v>0.44274809160305345</v>
      </c>
      <c r="R57" s="79">
        <f t="shared" si="50"/>
        <v>0.30025445292620867</v>
      </c>
      <c r="S57" s="79">
        <f t="shared" si="51"/>
        <v>0.15776081424936386</v>
      </c>
      <c r="T57" s="79">
        <f t="shared" si="52"/>
        <v>6.6157760814249358E-2</v>
      </c>
      <c r="U57" s="79">
        <f t="shared" si="53"/>
        <v>3.3078880407124679E-2</v>
      </c>
      <c r="V57" s="79">
        <f t="shared" si="54"/>
        <v>0</v>
      </c>
      <c r="W57" s="79">
        <f t="shared" si="55"/>
        <v>0</v>
      </c>
      <c r="X57" s="79">
        <f t="shared" si="56"/>
        <v>0</v>
      </c>
      <c r="Y57" s="79">
        <f t="shared" si="57"/>
        <v>0</v>
      </c>
      <c r="Z57" s="79">
        <f t="shared" si="58"/>
        <v>0</v>
      </c>
      <c r="AA57" s="79">
        <f t="shared" si="59"/>
        <v>0</v>
      </c>
      <c r="AB57" s="79">
        <f t="shared" si="60"/>
        <v>0</v>
      </c>
      <c r="AC57" s="80">
        <f t="shared" si="62"/>
        <v>1</v>
      </c>
    </row>
    <row r="58" spans="2:29" ht="16.2" thickBot="1" x14ac:dyDescent="0.35">
      <c r="B58" s="107" t="s">
        <v>74</v>
      </c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9"/>
    </row>
    <row r="59" spans="2:29" ht="14.4" thickBot="1" x14ac:dyDescent="0.3"/>
    <row r="60" spans="2:29" ht="18" thickBot="1" x14ac:dyDescent="0.35">
      <c r="B60" s="110" t="s">
        <v>129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2"/>
    </row>
    <row r="61" spans="2:29" ht="18" thickBot="1" x14ac:dyDescent="0.35">
      <c r="B61" s="116" t="s">
        <v>68</v>
      </c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89"/>
      <c r="P61" s="116" t="s">
        <v>69</v>
      </c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89"/>
    </row>
    <row r="62" spans="2:29" ht="16.2" thickBot="1" x14ac:dyDescent="0.35">
      <c r="B62" s="65" t="s">
        <v>70</v>
      </c>
      <c r="C62" s="66" t="s">
        <v>17</v>
      </c>
      <c r="D62" s="66" t="s">
        <v>18</v>
      </c>
      <c r="E62" s="66" t="s">
        <v>19</v>
      </c>
      <c r="F62" s="66" t="s">
        <v>43</v>
      </c>
      <c r="G62" s="66" t="s">
        <v>21</v>
      </c>
      <c r="H62" s="66" t="s">
        <v>20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67" t="s">
        <v>51</v>
      </c>
      <c r="P62" s="68" t="s">
        <v>70</v>
      </c>
      <c r="Q62" s="66" t="str">
        <f>C62</f>
        <v>SNP</v>
      </c>
      <c r="R62" s="66" t="str">
        <f t="shared" ref="R62:AB62" si="64">D62</f>
        <v>Labour</v>
      </c>
      <c r="S62" s="66" t="str">
        <f t="shared" si="64"/>
        <v>Conservative</v>
      </c>
      <c r="T62" s="66" t="str">
        <f t="shared" si="64"/>
        <v>Independent</v>
      </c>
      <c r="U62" s="66" t="str">
        <f t="shared" si="64"/>
        <v>Green</v>
      </c>
      <c r="V62" s="66" t="str">
        <f t="shared" si="64"/>
        <v>Lib Dem</v>
      </c>
      <c r="W62" s="66">
        <f t="shared" si="64"/>
        <v>0</v>
      </c>
      <c r="X62" s="66">
        <f t="shared" si="64"/>
        <v>0</v>
      </c>
      <c r="Y62" s="66">
        <f t="shared" si="64"/>
        <v>0</v>
      </c>
      <c r="Z62" s="66">
        <f t="shared" si="64"/>
        <v>0</v>
      </c>
      <c r="AA62" s="66">
        <f t="shared" si="64"/>
        <v>0</v>
      </c>
      <c r="AB62" s="66">
        <f t="shared" si="64"/>
        <v>0</v>
      </c>
      <c r="AC62" s="69" t="s">
        <v>51</v>
      </c>
    </row>
    <row r="63" spans="2:29" ht="15.6" x14ac:dyDescent="0.3">
      <c r="B63" s="70" t="s">
        <v>71</v>
      </c>
      <c r="C63" s="71">
        <v>1199</v>
      </c>
      <c r="D63" s="71">
        <v>1048</v>
      </c>
      <c r="E63" s="71">
        <v>952</v>
      </c>
      <c r="F63" s="71">
        <v>170</v>
      </c>
      <c r="G63" s="71">
        <v>165</v>
      </c>
      <c r="H63" s="71">
        <v>144</v>
      </c>
      <c r="I63" s="71">
        <v>0</v>
      </c>
      <c r="J63" s="71">
        <v>0</v>
      </c>
      <c r="K63" s="71">
        <v>0</v>
      </c>
      <c r="L63" s="71">
        <v>0</v>
      </c>
      <c r="M63" s="71">
        <v>0</v>
      </c>
      <c r="N63" s="71">
        <v>0</v>
      </c>
      <c r="O63" s="72">
        <f>SUM(C63:N63)</f>
        <v>3678</v>
      </c>
      <c r="P63" s="73" t="str">
        <f>B63</f>
        <v>Whole Ward</v>
      </c>
      <c r="Q63" s="74">
        <f t="shared" ref="Q63:Q68" si="65">IF(C63&gt;0,C63/O63,0)</f>
        <v>0.32599238716693857</v>
      </c>
      <c r="R63" s="74">
        <f t="shared" ref="R63:R68" si="66">IF(D63&gt;0,D63/O63,0)</f>
        <v>0.28493746601413811</v>
      </c>
      <c r="S63" s="74">
        <f t="shared" ref="S63:S68" si="67">IF(E63&gt;0,E63/O63,0)</f>
        <v>0.25883632408917889</v>
      </c>
      <c r="T63" s="74">
        <f t="shared" ref="T63:T68" si="68">IF(F63&gt;0,F63/O63,0)</f>
        <v>4.6220772158781946E-2</v>
      </c>
      <c r="U63" s="74">
        <f t="shared" ref="U63:U68" si="69">IF(G63&gt;0,G63/O63,0)</f>
        <v>4.4861337683523655E-2</v>
      </c>
      <c r="V63" s="74">
        <f t="shared" ref="V63:V68" si="70">IF(H63&gt;0,H63/O63,0)</f>
        <v>3.9151712887438822E-2</v>
      </c>
      <c r="W63" s="74">
        <f t="shared" ref="W63:W68" si="71">IF(I63&gt;0,I63/O63,0)</f>
        <v>0</v>
      </c>
      <c r="X63" s="74">
        <f t="shared" ref="X63:X68" si="72">IF(J63&gt;0,J63/O63,0)</f>
        <v>0</v>
      </c>
      <c r="Y63" s="74">
        <f t="shared" ref="Y63:Y68" si="73">IF(K63&gt;0,K63/O63,0)</f>
        <v>0</v>
      </c>
      <c r="Z63" s="74">
        <f t="shared" ref="Z63:Z68" si="74">IF(L63&gt;0,L63/O63,0)</f>
        <v>0</v>
      </c>
      <c r="AA63" s="74">
        <f t="shared" ref="AA63:AA68" si="75">IF(M63&gt;0,M63/O63,0)</f>
        <v>0</v>
      </c>
      <c r="AB63" s="74">
        <f t="shared" ref="AB63:AB68" si="76">IF(N63&gt;0,N63/O63,0)</f>
        <v>0</v>
      </c>
      <c r="AC63" s="75">
        <f>SUM(Q63:AB63)</f>
        <v>1</v>
      </c>
    </row>
    <row r="64" spans="2:29" ht="15.6" x14ac:dyDescent="0.3">
      <c r="B64" s="76" t="s">
        <v>72</v>
      </c>
      <c r="C64" s="77">
        <v>670</v>
      </c>
      <c r="D64" s="77">
        <v>575</v>
      </c>
      <c r="E64" s="77">
        <v>477</v>
      </c>
      <c r="F64" s="77">
        <v>91</v>
      </c>
      <c r="G64" s="77">
        <v>108</v>
      </c>
      <c r="H64" s="77">
        <v>75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8">
        <f>SUM(C64:N64)</f>
        <v>1996</v>
      </c>
      <c r="P64" s="76" t="str">
        <f t="shared" ref="P64:P68" si="77">B64</f>
        <v>In Person Total</v>
      </c>
      <c r="Q64" s="79">
        <f t="shared" si="65"/>
        <v>0.33567134268537074</v>
      </c>
      <c r="R64" s="79">
        <f t="shared" si="66"/>
        <v>0.2880761523046092</v>
      </c>
      <c r="S64" s="79">
        <f t="shared" si="67"/>
        <v>0.23897795591182364</v>
      </c>
      <c r="T64" s="79">
        <f t="shared" si="68"/>
        <v>4.5591182364729456E-2</v>
      </c>
      <c r="U64" s="79">
        <f t="shared" si="69"/>
        <v>5.410821643286573E-2</v>
      </c>
      <c r="V64" s="79">
        <f t="shared" si="70"/>
        <v>3.7575150300601205E-2</v>
      </c>
      <c r="W64" s="79">
        <f t="shared" si="71"/>
        <v>0</v>
      </c>
      <c r="X64" s="79">
        <f t="shared" si="72"/>
        <v>0</v>
      </c>
      <c r="Y64" s="79">
        <f t="shared" si="73"/>
        <v>0</v>
      </c>
      <c r="Z64" s="79">
        <f t="shared" si="74"/>
        <v>0</v>
      </c>
      <c r="AA64" s="79">
        <f t="shared" si="75"/>
        <v>0</v>
      </c>
      <c r="AB64" s="79">
        <f t="shared" si="76"/>
        <v>0</v>
      </c>
      <c r="AC64" s="80">
        <f t="shared" ref="AC64:AC68" si="78">SUM(Q64:AB64)</f>
        <v>1</v>
      </c>
    </row>
    <row r="65" spans="2:29" ht="15.6" x14ac:dyDescent="0.3">
      <c r="B65" s="73" t="s">
        <v>73</v>
      </c>
      <c r="C65" s="77">
        <v>529</v>
      </c>
      <c r="D65" s="77">
        <v>473</v>
      </c>
      <c r="E65" s="77">
        <v>475</v>
      </c>
      <c r="F65" s="77">
        <v>79</v>
      </c>
      <c r="G65" s="77">
        <v>57</v>
      </c>
      <c r="H65" s="77">
        <v>69</v>
      </c>
      <c r="I65" s="77">
        <v>0</v>
      </c>
      <c r="J65" s="77">
        <v>0</v>
      </c>
      <c r="K65" s="77">
        <v>0</v>
      </c>
      <c r="L65" s="77">
        <v>0</v>
      </c>
      <c r="M65" s="77">
        <v>0</v>
      </c>
      <c r="N65" s="77">
        <v>0</v>
      </c>
      <c r="O65" s="78">
        <f t="shared" ref="O65:O68" si="79">SUM(C65:N65)</f>
        <v>1682</v>
      </c>
      <c r="P65" s="76" t="str">
        <f t="shared" si="77"/>
        <v>Postal Total</v>
      </c>
      <c r="Q65" s="79">
        <f t="shared" si="65"/>
        <v>0.3145065398335315</v>
      </c>
      <c r="R65" s="79">
        <f t="shared" si="66"/>
        <v>0.28121284185493461</v>
      </c>
      <c r="S65" s="79">
        <f t="shared" si="67"/>
        <v>0.28240190249702735</v>
      </c>
      <c r="T65" s="79">
        <f t="shared" si="68"/>
        <v>4.6967895362663499E-2</v>
      </c>
      <c r="U65" s="79">
        <f t="shared" si="69"/>
        <v>3.3888228299643282E-2</v>
      </c>
      <c r="V65" s="79">
        <f t="shared" si="70"/>
        <v>4.1022592152199763E-2</v>
      </c>
      <c r="W65" s="79">
        <f t="shared" si="71"/>
        <v>0</v>
      </c>
      <c r="X65" s="79">
        <f t="shared" si="72"/>
        <v>0</v>
      </c>
      <c r="Y65" s="79">
        <f t="shared" si="73"/>
        <v>0</v>
      </c>
      <c r="Z65" s="79">
        <f t="shared" si="74"/>
        <v>0</v>
      </c>
      <c r="AA65" s="79">
        <f t="shared" si="75"/>
        <v>0</v>
      </c>
      <c r="AB65" s="79">
        <f t="shared" si="76"/>
        <v>0</v>
      </c>
      <c r="AC65" s="80">
        <f t="shared" si="78"/>
        <v>1</v>
      </c>
    </row>
    <row r="66" spans="2:29" ht="15.6" x14ac:dyDescent="0.3">
      <c r="B66" s="81" t="s">
        <v>130</v>
      </c>
      <c r="C66" s="77">
        <v>403</v>
      </c>
      <c r="D66" s="77">
        <v>457</v>
      </c>
      <c r="E66" s="77">
        <v>463</v>
      </c>
      <c r="F66" s="77">
        <v>82</v>
      </c>
      <c r="G66" s="77">
        <v>69</v>
      </c>
      <c r="H66" s="77">
        <v>75</v>
      </c>
      <c r="I66" s="77">
        <v>0</v>
      </c>
      <c r="J66" s="77">
        <v>0</v>
      </c>
      <c r="K66" s="77">
        <v>0</v>
      </c>
      <c r="L66" s="77">
        <v>0</v>
      </c>
      <c r="M66" s="77">
        <v>0</v>
      </c>
      <c r="N66" s="77">
        <v>0</v>
      </c>
      <c r="O66" s="78">
        <f t="shared" si="79"/>
        <v>1549</v>
      </c>
      <c r="P66" s="76" t="str">
        <f t="shared" si="77"/>
        <v>MM0601</v>
      </c>
      <c r="Q66" s="79">
        <f t="shared" si="65"/>
        <v>0.26016785022595224</v>
      </c>
      <c r="R66" s="79">
        <f t="shared" si="66"/>
        <v>0.29502905100064558</v>
      </c>
      <c r="S66" s="79">
        <f t="shared" si="67"/>
        <v>0.29890251775338927</v>
      </c>
      <c r="T66" s="79">
        <f t="shared" si="68"/>
        <v>5.2937378954163977E-2</v>
      </c>
      <c r="U66" s="79">
        <f t="shared" si="69"/>
        <v>4.4544867656552613E-2</v>
      </c>
      <c r="V66" s="79">
        <f t="shared" si="70"/>
        <v>4.8418334409296319E-2</v>
      </c>
      <c r="W66" s="79">
        <f t="shared" si="71"/>
        <v>0</v>
      </c>
      <c r="X66" s="79">
        <f t="shared" si="72"/>
        <v>0</v>
      </c>
      <c r="Y66" s="79">
        <f t="shared" si="73"/>
        <v>0</v>
      </c>
      <c r="Z66" s="79">
        <f t="shared" si="74"/>
        <v>0</v>
      </c>
      <c r="AA66" s="79">
        <f t="shared" si="75"/>
        <v>0</v>
      </c>
      <c r="AB66" s="79">
        <f t="shared" si="76"/>
        <v>0</v>
      </c>
      <c r="AC66" s="80">
        <f t="shared" si="78"/>
        <v>1</v>
      </c>
    </row>
    <row r="67" spans="2:29" ht="15.6" x14ac:dyDescent="0.3">
      <c r="B67" s="81" t="s">
        <v>131</v>
      </c>
      <c r="C67" s="77">
        <v>410</v>
      </c>
      <c r="D67" s="77">
        <v>396</v>
      </c>
      <c r="E67" s="77">
        <v>238</v>
      </c>
      <c r="F67" s="77">
        <v>52</v>
      </c>
      <c r="G67" s="77">
        <v>37</v>
      </c>
      <c r="H67" s="77">
        <v>15</v>
      </c>
      <c r="I67" s="77">
        <v>0</v>
      </c>
      <c r="J67" s="77">
        <v>0</v>
      </c>
      <c r="K67" s="77">
        <v>0</v>
      </c>
      <c r="L67" s="77">
        <v>0</v>
      </c>
      <c r="M67" s="77">
        <v>0</v>
      </c>
      <c r="N67" s="77">
        <v>0</v>
      </c>
      <c r="O67" s="78">
        <f t="shared" si="79"/>
        <v>1148</v>
      </c>
      <c r="P67" s="76" t="str">
        <f t="shared" si="77"/>
        <v>MM0602</v>
      </c>
      <c r="Q67" s="79">
        <f t="shared" si="65"/>
        <v>0.35714285714285715</v>
      </c>
      <c r="R67" s="79">
        <f t="shared" si="66"/>
        <v>0.34494773519163763</v>
      </c>
      <c r="S67" s="79">
        <f t="shared" si="67"/>
        <v>0.2073170731707317</v>
      </c>
      <c r="T67" s="79">
        <f t="shared" si="68"/>
        <v>4.5296167247386762E-2</v>
      </c>
      <c r="U67" s="79">
        <f t="shared" si="69"/>
        <v>3.2229965156794424E-2</v>
      </c>
      <c r="V67" s="79">
        <f t="shared" si="70"/>
        <v>1.3066202090592335E-2</v>
      </c>
      <c r="W67" s="79">
        <f t="shared" si="71"/>
        <v>0</v>
      </c>
      <c r="X67" s="79">
        <f t="shared" si="72"/>
        <v>0</v>
      </c>
      <c r="Y67" s="79">
        <f t="shared" si="73"/>
        <v>0</v>
      </c>
      <c r="Z67" s="79">
        <f t="shared" si="74"/>
        <v>0</v>
      </c>
      <c r="AA67" s="79">
        <f t="shared" si="75"/>
        <v>0</v>
      </c>
      <c r="AB67" s="79">
        <f t="shared" si="76"/>
        <v>0</v>
      </c>
      <c r="AC67" s="80">
        <f t="shared" si="78"/>
        <v>0.99999999999999989</v>
      </c>
    </row>
    <row r="68" spans="2:29" ht="31.8" thickBot="1" x14ac:dyDescent="0.35">
      <c r="B68" s="81" t="s">
        <v>132</v>
      </c>
      <c r="C68" s="77">
        <v>387</v>
      </c>
      <c r="D68" s="77">
        <v>195</v>
      </c>
      <c r="E68" s="77">
        <v>251</v>
      </c>
      <c r="F68" s="77">
        <v>35</v>
      </c>
      <c r="G68" s="77">
        <v>60</v>
      </c>
      <c r="H68" s="77">
        <v>54</v>
      </c>
      <c r="I68" s="77">
        <v>0</v>
      </c>
      <c r="J68" s="77">
        <v>0</v>
      </c>
      <c r="K68" s="77">
        <v>0</v>
      </c>
      <c r="L68" s="77">
        <v>0</v>
      </c>
      <c r="M68" s="77">
        <v>0</v>
      </c>
      <c r="N68" s="77">
        <v>0</v>
      </c>
      <c r="O68" s="78">
        <f t="shared" si="79"/>
        <v>982</v>
      </c>
      <c r="P68" s="76" t="str">
        <f t="shared" si="77"/>
        <v>MM0603 &amp; MM0604</v>
      </c>
      <c r="Q68" s="79">
        <f t="shared" si="65"/>
        <v>0.3940936863543788</v>
      </c>
      <c r="R68" s="79">
        <f t="shared" si="66"/>
        <v>0.1985743380855397</v>
      </c>
      <c r="S68" s="79">
        <f t="shared" si="67"/>
        <v>0.25560081466395113</v>
      </c>
      <c r="T68" s="79">
        <f t="shared" si="68"/>
        <v>3.5641547861507125E-2</v>
      </c>
      <c r="U68" s="79">
        <f t="shared" si="69"/>
        <v>6.1099796334012219E-2</v>
      </c>
      <c r="V68" s="79">
        <f t="shared" si="70"/>
        <v>5.4989816700610997E-2</v>
      </c>
      <c r="W68" s="79">
        <f t="shared" si="71"/>
        <v>0</v>
      </c>
      <c r="X68" s="79">
        <f t="shared" si="72"/>
        <v>0</v>
      </c>
      <c r="Y68" s="79">
        <f t="shared" si="73"/>
        <v>0</v>
      </c>
      <c r="Z68" s="79">
        <f t="shared" si="74"/>
        <v>0</v>
      </c>
      <c r="AA68" s="79">
        <f t="shared" si="75"/>
        <v>0</v>
      </c>
      <c r="AB68" s="79">
        <f t="shared" si="76"/>
        <v>0</v>
      </c>
      <c r="AC68" s="80">
        <f t="shared" si="78"/>
        <v>0.99999999999999989</v>
      </c>
    </row>
    <row r="69" spans="2:29" ht="16.2" thickBot="1" x14ac:dyDescent="0.35">
      <c r="B69" s="107" t="s">
        <v>74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9"/>
    </row>
    <row r="70" spans="2:29" ht="14.4" thickBot="1" x14ac:dyDescent="0.3"/>
    <row r="71" spans="2:29" ht="18" thickBot="1" x14ac:dyDescent="0.35">
      <c r="B71" s="110" t="s">
        <v>139</v>
      </c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2"/>
    </row>
    <row r="72" spans="2:29" ht="18" thickBot="1" x14ac:dyDescent="0.35">
      <c r="B72" s="116" t="s">
        <v>68</v>
      </c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89"/>
      <c r="P72" s="116" t="s">
        <v>69</v>
      </c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89"/>
    </row>
    <row r="73" spans="2:29" ht="16.2" thickBot="1" x14ac:dyDescent="0.35">
      <c r="B73" s="65" t="s">
        <v>70</v>
      </c>
      <c r="C73" s="66" t="s">
        <v>17</v>
      </c>
      <c r="D73" s="66" t="s">
        <v>18</v>
      </c>
      <c r="E73" s="66" t="s">
        <v>19</v>
      </c>
      <c r="F73" s="66" t="s">
        <v>140</v>
      </c>
      <c r="G73" s="66" t="s">
        <v>20</v>
      </c>
      <c r="H73" s="66" t="s">
        <v>141</v>
      </c>
      <c r="I73" s="66">
        <v>0</v>
      </c>
      <c r="J73" s="66">
        <v>0</v>
      </c>
      <c r="K73" s="66">
        <v>0</v>
      </c>
      <c r="L73" s="66">
        <v>0</v>
      </c>
      <c r="M73" s="66">
        <v>0</v>
      </c>
      <c r="N73" s="66">
        <v>0</v>
      </c>
      <c r="O73" s="67" t="s">
        <v>51</v>
      </c>
      <c r="P73" s="68" t="s">
        <v>70</v>
      </c>
      <c r="Q73" s="66" t="str">
        <f>C73</f>
        <v>SNP</v>
      </c>
      <c r="R73" s="66" t="str">
        <f t="shared" ref="R73:AB73" si="80">D73</f>
        <v>Labour</v>
      </c>
      <c r="S73" s="66" t="str">
        <f t="shared" si="80"/>
        <v>Conservative</v>
      </c>
      <c r="T73" s="66" t="str">
        <f t="shared" si="80"/>
        <v>Independent (MF)</v>
      </c>
      <c r="U73" s="66" t="str">
        <f t="shared" si="80"/>
        <v>Lib Dem</v>
      </c>
      <c r="V73" s="66" t="str">
        <f t="shared" si="80"/>
        <v>Independent (PB)</v>
      </c>
      <c r="W73" s="66">
        <f t="shared" si="80"/>
        <v>0</v>
      </c>
      <c r="X73" s="66">
        <f t="shared" si="80"/>
        <v>0</v>
      </c>
      <c r="Y73" s="66">
        <f t="shared" si="80"/>
        <v>0</v>
      </c>
      <c r="Z73" s="66">
        <f t="shared" si="80"/>
        <v>0</v>
      </c>
      <c r="AA73" s="66">
        <f t="shared" si="80"/>
        <v>0</v>
      </c>
      <c r="AB73" s="66">
        <f t="shared" si="80"/>
        <v>0</v>
      </c>
      <c r="AC73" s="69" t="s">
        <v>51</v>
      </c>
    </row>
    <row r="74" spans="2:29" ht="15.6" x14ac:dyDescent="0.3">
      <c r="B74" s="70" t="s">
        <v>71</v>
      </c>
      <c r="C74" s="71">
        <v>1444</v>
      </c>
      <c r="D74" s="71">
        <v>1142</v>
      </c>
      <c r="E74" s="71">
        <v>1090</v>
      </c>
      <c r="F74" s="71">
        <v>161</v>
      </c>
      <c r="G74" s="71">
        <v>124</v>
      </c>
      <c r="H74" s="71">
        <v>101</v>
      </c>
      <c r="I74" s="71">
        <v>0</v>
      </c>
      <c r="J74" s="71">
        <v>0</v>
      </c>
      <c r="K74" s="71">
        <v>0</v>
      </c>
      <c r="L74" s="71">
        <v>0</v>
      </c>
      <c r="M74" s="71">
        <v>0</v>
      </c>
      <c r="N74" s="71">
        <v>0</v>
      </c>
      <c r="O74" s="72">
        <f>SUM(C74:N74)</f>
        <v>4062</v>
      </c>
      <c r="P74" s="73" t="str">
        <f>B74</f>
        <v>Whole Ward</v>
      </c>
      <c r="Q74" s="74">
        <f t="shared" ref="Q74:Q80" si="81">IF(C74&gt;0,C74/O74,0)</f>
        <v>0.3554899064500246</v>
      </c>
      <c r="R74" s="74">
        <f t="shared" ref="R74:R80" si="82">IF(D74&gt;0,D74/O74,0)</f>
        <v>0.28114229443623828</v>
      </c>
      <c r="S74" s="74">
        <f t="shared" ref="S74:S80" si="83">IF(E74&gt;0,E74/O74,0)</f>
        <v>0.26834071885770555</v>
      </c>
      <c r="T74" s="74">
        <f t="shared" ref="T74:T80" si="84">IF(F74&gt;0,F74/O74,0)</f>
        <v>3.96356474643033E-2</v>
      </c>
      <c r="U74" s="74">
        <f t="shared" ref="U74:U80" si="85">IF(G74&gt;0,G74/O74,0)</f>
        <v>3.0526834071885771E-2</v>
      </c>
      <c r="V74" s="74">
        <f t="shared" ref="V74:V80" si="86">IF(H74&gt;0,H74/O74,0)</f>
        <v>2.4864598719842441E-2</v>
      </c>
      <c r="W74" s="74">
        <f t="shared" ref="W74:W80" si="87">IF(I74&gt;0,I74/O74,0)</f>
        <v>0</v>
      </c>
      <c r="X74" s="74">
        <f t="shared" ref="X74:X80" si="88">IF(J74&gt;0,J74/O74,0)</f>
        <v>0</v>
      </c>
      <c r="Y74" s="74">
        <f t="shared" ref="Y74:Y80" si="89">IF(K74&gt;0,K74/O74,0)</f>
        <v>0</v>
      </c>
      <c r="Z74" s="74">
        <f t="shared" ref="Z74:Z80" si="90">IF(L74&gt;0,L74/O74,0)</f>
        <v>0</v>
      </c>
      <c r="AA74" s="74">
        <f t="shared" ref="AA74:AA80" si="91">IF(M74&gt;0,M74/O74,0)</f>
        <v>0</v>
      </c>
      <c r="AB74" s="74">
        <f t="shared" ref="AB74:AB80" si="92">IF(N74&gt;0,N74/O74,0)</f>
        <v>0</v>
      </c>
      <c r="AC74" s="75">
        <f>SUM(Q74:AB74)</f>
        <v>0.99999999999999989</v>
      </c>
    </row>
    <row r="75" spans="2:29" ht="15.6" x14ac:dyDescent="0.3">
      <c r="B75" s="76" t="s">
        <v>72</v>
      </c>
      <c r="C75" s="77">
        <v>819</v>
      </c>
      <c r="D75" s="77">
        <v>641</v>
      </c>
      <c r="E75" s="77">
        <v>517</v>
      </c>
      <c r="F75" s="77">
        <v>90</v>
      </c>
      <c r="G75" s="77">
        <v>56</v>
      </c>
      <c r="H75" s="77">
        <v>47</v>
      </c>
      <c r="I75" s="77">
        <v>0</v>
      </c>
      <c r="J75" s="77">
        <v>0</v>
      </c>
      <c r="K75" s="77">
        <v>0</v>
      </c>
      <c r="L75" s="77">
        <v>0</v>
      </c>
      <c r="M75" s="77">
        <v>0</v>
      </c>
      <c r="N75" s="77">
        <v>0</v>
      </c>
      <c r="O75" s="78">
        <f>SUM(C75:N75)</f>
        <v>2170</v>
      </c>
      <c r="P75" s="76" t="str">
        <f t="shared" ref="P75:P80" si="93">B75</f>
        <v>In Person Total</v>
      </c>
      <c r="Q75" s="79">
        <f t="shared" si="81"/>
        <v>0.3774193548387097</v>
      </c>
      <c r="R75" s="79">
        <f t="shared" si="82"/>
        <v>0.29539170506912443</v>
      </c>
      <c r="S75" s="79">
        <f t="shared" si="83"/>
        <v>0.23824884792626727</v>
      </c>
      <c r="T75" s="79">
        <f t="shared" si="84"/>
        <v>4.1474654377880185E-2</v>
      </c>
      <c r="U75" s="79">
        <f t="shared" si="85"/>
        <v>2.5806451612903226E-2</v>
      </c>
      <c r="V75" s="79">
        <f t="shared" si="86"/>
        <v>2.1658986175115209E-2</v>
      </c>
      <c r="W75" s="79">
        <f t="shared" si="87"/>
        <v>0</v>
      </c>
      <c r="X75" s="79">
        <f t="shared" si="88"/>
        <v>0</v>
      </c>
      <c r="Y75" s="79">
        <f t="shared" si="89"/>
        <v>0</v>
      </c>
      <c r="Z75" s="79">
        <f t="shared" si="90"/>
        <v>0</v>
      </c>
      <c r="AA75" s="79">
        <f t="shared" si="91"/>
        <v>0</v>
      </c>
      <c r="AB75" s="79">
        <f t="shared" si="92"/>
        <v>0</v>
      </c>
      <c r="AC75" s="80">
        <f t="shared" ref="AC75:AC80" si="94">SUM(Q75:AB75)</f>
        <v>0.99999999999999989</v>
      </c>
    </row>
    <row r="76" spans="2:29" ht="15.6" x14ac:dyDescent="0.3">
      <c r="B76" s="73" t="s">
        <v>73</v>
      </c>
      <c r="C76" s="77">
        <v>625</v>
      </c>
      <c r="D76" s="77">
        <v>501</v>
      </c>
      <c r="E76" s="77">
        <v>573</v>
      </c>
      <c r="F76" s="77">
        <v>71</v>
      </c>
      <c r="G76" s="77">
        <v>68</v>
      </c>
      <c r="H76" s="77">
        <v>54</v>
      </c>
      <c r="I76" s="77">
        <v>0</v>
      </c>
      <c r="J76" s="77">
        <v>0</v>
      </c>
      <c r="K76" s="77">
        <v>0</v>
      </c>
      <c r="L76" s="77">
        <v>0</v>
      </c>
      <c r="M76" s="77">
        <v>0</v>
      </c>
      <c r="N76" s="77">
        <v>0</v>
      </c>
      <c r="O76" s="78">
        <f t="shared" ref="O76:O80" si="95">SUM(C76:N76)</f>
        <v>1892</v>
      </c>
      <c r="P76" s="76" t="str">
        <f t="shared" si="93"/>
        <v>Postal Total</v>
      </c>
      <c r="Q76" s="79">
        <f t="shared" si="81"/>
        <v>0.33033826638477803</v>
      </c>
      <c r="R76" s="79">
        <f t="shared" si="82"/>
        <v>0.26479915433403806</v>
      </c>
      <c r="S76" s="79">
        <f t="shared" si="83"/>
        <v>0.30285412262156447</v>
      </c>
      <c r="T76" s="79">
        <f t="shared" si="84"/>
        <v>3.7526427061310784E-2</v>
      </c>
      <c r="U76" s="79">
        <f t="shared" si="85"/>
        <v>3.5940803382663845E-2</v>
      </c>
      <c r="V76" s="79">
        <f t="shared" si="86"/>
        <v>2.8541226215644821E-2</v>
      </c>
      <c r="W76" s="79">
        <f t="shared" si="87"/>
        <v>0</v>
      </c>
      <c r="X76" s="79">
        <f t="shared" si="88"/>
        <v>0</v>
      </c>
      <c r="Y76" s="79">
        <f t="shared" si="89"/>
        <v>0</v>
      </c>
      <c r="Z76" s="79">
        <f t="shared" si="90"/>
        <v>0</v>
      </c>
      <c r="AA76" s="79">
        <f t="shared" si="91"/>
        <v>0</v>
      </c>
      <c r="AB76" s="79">
        <f t="shared" si="92"/>
        <v>0</v>
      </c>
      <c r="AC76" s="80">
        <f t="shared" si="94"/>
        <v>0.99999999999999989</v>
      </c>
    </row>
    <row r="77" spans="2:29" ht="15.6" x14ac:dyDescent="0.3">
      <c r="B77" s="81" t="s">
        <v>142</v>
      </c>
      <c r="C77" s="77">
        <v>367</v>
      </c>
      <c r="D77" s="77">
        <v>200</v>
      </c>
      <c r="E77" s="77">
        <v>394</v>
      </c>
      <c r="F77" s="77">
        <v>98</v>
      </c>
      <c r="G77" s="77">
        <v>51</v>
      </c>
      <c r="H77" s="77">
        <v>26</v>
      </c>
      <c r="I77" s="77">
        <v>0</v>
      </c>
      <c r="J77" s="77">
        <v>0</v>
      </c>
      <c r="K77" s="77">
        <v>0</v>
      </c>
      <c r="L77" s="77">
        <v>0</v>
      </c>
      <c r="M77" s="77">
        <v>0</v>
      </c>
      <c r="N77" s="77">
        <v>0</v>
      </c>
      <c r="O77" s="78">
        <f t="shared" si="95"/>
        <v>1136</v>
      </c>
      <c r="P77" s="76" t="str">
        <f t="shared" si="93"/>
        <v>MM0701</v>
      </c>
      <c r="Q77" s="79">
        <f t="shared" si="81"/>
        <v>0.32306338028169013</v>
      </c>
      <c r="R77" s="79">
        <f t="shared" si="82"/>
        <v>0.176056338028169</v>
      </c>
      <c r="S77" s="79">
        <f t="shared" si="83"/>
        <v>0.34683098591549294</v>
      </c>
      <c r="T77" s="79">
        <f t="shared" si="84"/>
        <v>8.6267605633802813E-2</v>
      </c>
      <c r="U77" s="79">
        <f t="shared" si="85"/>
        <v>4.4894366197183101E-2</v>
      </c>
      <c r="V77" s="79">
        <f t="shared" si="86"/>
        <v>2.2887323943661973E-2</v>
      </c>
      <c r="W77" s="79">
        <f t="shared" si="87"/>
        <v>0</v>
      </c>
      <c r="X77" s="79">
        <f t="shared" si="88"/>
        <v>0</v>
      </c>
      <c r="Y77" s="79">
        <f t="shared" si="89"/>
        <v>0</v>
      </c>
      <c r="Z77" s="79">
        <f t="shared" si="90"/>
        <v>0</v>
      </c>
      <c r="AA77" s="79">
        <f t="shared" si="91"/>
        <v>0</v>
      </c>
      <c r="AB77" s="79">
        <f t="shared" si="92"/>
        <v>0</v>
      </c>
      <c r="AC77" s="80">
        <f t="shared" si="94"/>
        <v>0.99999999999999989</v>
      </c>
    </row>
    <row r="78" spans="2:29" ht="15.6" x14ac:dyDescent="0.3">
      <c r="B78" s="81" t="s">
        <v>143</v>
      </c>
      <c r="C78" s="77">
        <v>501</v>
      </c>
      <c r="D78" s="77">
        <v>415</v>
      </c>
      <c r="E78" s="77">
        <v>365</v>
      </c>
      <c r="F78" s="77">
        <v>30</v>
      </c>
      <c r="G78" s="77">
        <v>29</v>
      </c>
      <c r="H78" s="77">
        <v>15</v>
      </c>
      <c r="I78" s="77">
        <v>0</v>
      </c>
      <c r="J78" s="77">
        <v>0</v>
      </c>
      <c r="K78" s="77">
        <v>0</v>
      </c>
      <c r="L78" s="77">
        <v>0</v>
      </c>
      <c r="M78" s="77">
        <v>0</v>
      </c>
      <c r="N78" s="77">
        <v>0</v>
      </c>
      <c r="O78" s="78">
        <f t="shared" si="95"/>
        <v>1355</v>
      </c>
      <c r="P78" s="76" t="str">
        <f t="shared" si="93"/>
        <v>MM0702</v>
      </c>
      <c r="Q78" s="79">
        <f t="shared" si="81"/>
        <v>0.36974169741697416</v>
      </c>
      <c r="R78" s="79">
        <f t="shared" si="82"/>
        <v>0.30627306273062732</v>
      </c>
      <c r="S78" s="79">
        <f t="shared" si="83"/>
        <v>0.26937269372693728</v>
      </c>
      <c r="T78" s="79">
        <f t="shared" si="84"/>
        <v>2.2140221402214021E-2</v>
      </c>
      <c r="U78" s="79">
        <f t="shared" si="85"/>
        <v>2.1402214022140223E-2</v>
      </c>
      <c r="V78" s="79">
        <f t="shared" si="86"/>
        <v>1.107011070110701E-2</v>
      </c>
      <c r="W78" s="79">
        <f t="shared" si="87"/>
        <v>0</v>
      </c>
      <c r="X78" s="79">
        <f t="shared" si="88"/>
        <v>0</v>
      </c>
      <c r="Y78" s="79">
        <f t="shared" si="89"/>
        <v>0</v>
      </c>
      <c r="Z78" s="79">
        <f t="shared" si="90"/>
        <v>0</v>
      </c>
      <c r="AA78" s="79">
        <f t="shared" si="91"/>
        <v>0</v>
      </c>
      <c r="AB78" s="79">
        <f t="shared" si="92"/>
        <v>0</v>
      </c>
      <c r="AC78" s="80">
        <f t="shared" si="94"/>
        <v>1</v>
      </c>
    </row>
    <row r="79" spans="2:29" ht="15.6" x14ac:dyDescent="0.3">
      <c r="B79" s="81" t="s">
        <v>144</v>
      </c>
      <c r="C79" s="77">
        <v>381</v>
      </c>
      <c r="D79" s="77">
        <v>378</v>
      </c>
      <c r="E79" s="77">
        <v>200</v>
      </c>
      <c r="F79" s="77">
        <v>16</v>
      </c>
      <c r="G79" s="77">
        <v>24</v>
      </c>
      <c r="H79" s="77">
        <v>45</v>
      </c>
      <c r="I79" s="77">
        <v>0</v>
      </c>
      <c r="J79" s="77">
        <v>0</v>
      </c>
      <c r="K79" s="77">
        <v>0</v>
      </c>
      <c r="L79" s="77">
        <v>0</v>
      </c>
      <c r="M79" s="77">
        <v>0</v>
      </c>
      <c r="N79" s="77">
        <v>0</v>
      </c>
      <c r="O79" s="78">
        <f t="shared" si="95"/>
        <v>1044</v>
      </c>
      <c r="P79" s="76" t="str">
        <f t="shared" si="93"/>
        <v>MM0703</v>
      </c>
      <c r="Q79" s="79">
        <f t="shared" si="81"/>
        <v>0.36494252873563221</v>
      </c>
      <c r="R79" s="79">
        <f t="shared" si="82"/>
        <v>0.36206896551724138</v>
      </c>
      <c r="S79" s="79">
        <f t="shared" si="83"/>
        <v>0.19157088122605365</v>
      </c>
      <c r="T79" s="79">
        <f t="shared" si="84"/>
        <v>1.532567049808429E-2</v>
      </c>
      <c r="U79" s="79">
        <f t="shared" si="85"/>
        <v>2.2988505747126436E-2</v>
      </c>
      <c r="V79" s="79">
        <f t="shared" si="86"/>
        <v>4.3103448275862072E-2</v>
      </c>
      <c r="W79" s="79">
        <f t="shared" si="87"/>
        <v>0</v>
      </c>
      <c r="X79" s="79">
        <f t="shared" si="88"/>
        <v>0</v>
      </c>
      <c r="Y79" s="79">
        <f t="shared" si="89"/>
        <v>0</v>
      </c>
      <c r="Z79" s="79">
        <f t="shared" si="90"/>
        <v>0</v>
      </c>
      <c r="AA79" s="79">
        <f t="shared" si="91"/>
        <v>0</v>
      </c>
      <c r="AB79" s="79">
        <f t="shared" si="92"/>
        <v>0</v>
      </c>
      <c r="AC79" s="80">
        <f t="shared" si="94"/>
        <v>1</v>
      </c>
    </row>
    <row r="80" spans="2:29" ht="16.2" thickBot="1" x14ac:dyDescent="0.35">
      <c r="B80" s="81" t="s">
        <v>145</v>
      </c>
      <c r="C80" s="77">
        <v>196</v>
      </c>
      <c r="D80" s="77">
        <v>150</v>
      </c>
      <c r="E80" s="77">
        <v>131</v>
      </c>
      <c r="F80" s="77">
        <v>16</v>
      </c>
      <c r="G80" s="77">
        <v>20</v>
      </c>
      <c r="H80" s="77">
        <v>15</v>
      </c>
      <c r="I80" s="77">
        <v>0</v>
      </c>
      <c r="J80" s="77">
        <v>0</v>
      </c>
      <c r="K80" s="77">
        <v>0</v>
      </c>
      <c r="L80" s="77">
        <v>0</v>
      </c>
      <c r="M80" s="77">
        <v>0</v>
      </c>
      <c r="N80" s="77">
        <v>0</v>
      </c>
      <c r="O80" s="78">
        <f t="shared" si="95"/>
        <v>528</v>
      </c>
      <c r="P80" s="76" t="str">
        <f t="shared" si="93"/>
        <v>MM0704</v>
      </c>
      <c r="Q80" s="79">
        <f t="shared" si="81"/>
        <v>0.37121212121212122</v>
      </c>
      <c r="R80" s="79">
        <f t="shared" si="82"/>
        <v>0.28409090909090912</v>
      </c>
      <c r="S80" s="79">
        <f t="shared" si="83"/>
        <v>0.24810606060606061</v>
      </c>
      <c r="T80" s="79">
        <f t="shared" si="84"/>
        <v>3.0303030303030304E-2</v>
      </c>
      <c r="U80" s="79">
        <f t="shared" si="85"/>
        <v>3.787878787878788E-2</v>
      </c>
      <c r="V80" s="79">
        <f t="shared" si="86"/>
        <v>2.8409090909090908E-2</v>
      </c>
      <c r="W80" s="79">
        <f t="shared" si="87"/>
        <v>0</v>
      </c>
      <c r="X80" s="79">
        <f t="shared" si="88"/>
        <v>0</v>
      </c>
      <c r="Y80" s="79">
        <f t="shared" si="89"/>
        <v>0</v>
      </c>
      <c r="Z80" s="79">
        <f t="shared" si="90"/>
        <v>0</v>
      </c>
      <c r="AA80" s="79">
        <f t="shared" si="91"/>
        <v>0</v>
      </c>
      <c r="AB80" s="79">
        <f t="shared" si="92"/>
        <v>0</v>
      </c>
      <c r="AC80" s="80">
        <f t="shared" si="94"/>
        <v>0.99999999999999989</v>
      </c>
    </row>
    <row r="81" spans="2:29" ht="16.2" thickBot="1" x14ac:dyDescent="0.35">
      <c r="B81" s="107" t="s">
        <v>74</v>
      </c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9"/>
    </row>
    <row r="82" spans="2:29" ht="14.4" thickBot="1" x14ac:dyDescent="0.3"/>
    <row r="83" spans="2:29" ht="18" thickBot="1" x14ac:dyDescent="0.35">
      <c r="B83" s="110" t="s">
        <v>152</v>
      </c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2"/>
    </row>
    <row r="84" spans="2:29" ht="18" thickBot="1" x14ac:dyDescent="0.35">
      <c r="B84" s="116" t="s">
        <v>68</v>
      </c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89"/>
      <c r="P84" s="116" t="s">
        <v>69</v>
      </c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89"/>
    </row>
    <row r="85" spans="2:29" ht="16.2" thickBot="1" x14ac:dyDescent="0.35">
      <c r="B85" s="65" t="s">
        <v>70</v>
      </c>
      <c r="C85" s="66" t="s">
        <v>19</v>
      </c>
      <c r="D85" s="66" t="s">
        <v>17</v>
      </c>
      <c r="E85" s="66" t="s">
        <v>18</v>
      </c>
      <c r="F85" s="66" t="s">
        <v>21</v>
      </c>
      <c r="G85" s="66" t="s">
        <v>43</v>
      </c>
      <c r="H85" s="66">
        <v>0</v>
      </c>
      <c r="I85" s="66">
        <v>0</v>
      </c>
      <c r="J85" s="66">
        <v>0</v>
      </c>
      <c r="K85" s="66">
        <v>0</v>
      </c>
      <c r="L85" s="66">
        <v>0</v>
      </c>
      <c r="M85" s="66">
        <v>0</v>
      </c>
      <c r="N85" s="66">
        <v>0</v>
      </c>
      <c r="O85" s="67" t="s">
        <v>51</v>
      </c>
      <c r="P85" s="68" t="s">
        <v>70</v>
      </c>
      <c r="Q85" s="66" t="str">
        <f>C85</f>
        <v>Conservative</v>
      </c>
      <c r="R85" s="66" t="str">
        <f t="shared" ref="R85:AB85" si="96">D85</f>
        <v>SNP</v>
      </c>
      <c r="S85" s="66" t="str">
        <f t="shared" si="96"/>
        <v>Labour</v>
      </c>
      <c r="T85" s="66" t="str">
        <f t="shared" si="96"/>
        <v>Green</v>
      </c>
      <c r="U85" s="66" t="str">
        <f t="shared" si="96"/>
        <v>Independent</v>
      </c>
      <c r="V85" s="66">
        <f t="shared" si="96"/>
        <v>0</v>
      </c>
      <c r="W85" s="66">
        <f t="shared" si="96"/>
        <v>0</v>
      </c>
      <c r="X85" s="66">
        <f t="shared" si="96"/>
        <v>0</v>
      </c>
      <c r="Y85" s="66">
        <f t="shared" si="96"/>
        <v>0</v>
      </c>
      <c r="Z85" s="66">
        <f t="shared" si="96"/>
        <v>0</v>
      </c>
      <c r="AA85" s="66">
        <f t="shared" si="96"/>
        <v>0</v>
      </c>
      <c r="AB85" s="66">
        <f t="shared" si="96"/>
        <v>0</v>
      </c>
      <c r="AC85" s="69" t="s">
        <v>51</v>
      </c>
    </row>
    <row r="86" spans="2:29" ht="15.6" x14ac:dyDescent="0.3">
      <c r="B86" s="70" t="s">
        <v>71</v>
      </c>
      <c r="C86" s="71">
        <v>2478</v>
      </c>
      <c r="D86" s="71">
        <v>2077</v>
      </c>
      <c r="E86" s="71">
        <v>643</v>
      </c>
      <c r="F86" s="71">
        <v>550</v>
      </c>
      <c r="G86" s="71">
        <v>309</v>
      </c>
      <c r="H86" s="71">
        <v>0</v>
      </c>
      <c r="I86" s="71">
        <v>0</v>
      </c>
      <c r="J86" s="71">
        <v>0</v>
      </c>
      <c r="K86" s="71">
        <v>0</v>
      </c>
      <c r="L86" s="71">
        <v>0</v>
      </c>
      <c r="M86" s="71">
        <v>0</v>
      </c>
      <c r="N86" s="71">
        <v>0</v>
      </c>
      <c r="O86" s="72">
        <f>SUM(C86:N86)</f>
        <v>6057</v>
      </c>
      <c r="P86" s="73" t="str">
        <f>B86</f>
        <v>Whole Ward</v>
      </c>
      <c r="Q86" s="74">
        <f t="shared" ref="Q86:Q96" si="97">IF(C86&gt;0,C86/O86,0)</f>
        <v>0.40911342248637939</v>
      </c>
      <c r="R86" s="74">
        <f t="shared" ref="R86:R96" si="98">IF(D86&gt;0,D86/O86,0)</f>
        <v>0.34290903087336966</v>
      </c>
      <c r="S86" s="74">
        <f t="shared" ref="S86:S96" si="99">IF(E86&gt;0,E86/O86,0)</f>
        <v>0.10615816410764405</v>
      </c>
      <c r="T86" s="74">
        <f t="shared" ref="T86:T96" si="100">IF(F86&gt;0,F86/O86,0)</f>
        <v>9.080402839689615E-2</v>
      </c>
      <c r="U86" s="74">
        <f t="shared" ref="U86:U96" si="101">IF(G86&gt;0,G86/O86,0)</f>
        <v>5.1015354135710747E-2</v>
      </c>
      <c r="V86" s="74">
        <f t="shared" ref="V86:V96" si="102">IF(H86&gt;0,H86/O86,0)</f>
        <v>0</v>
      </c>
      <c r="W86" s="74">
        <f t="shared" ref="W86:W96" si="103">IF(I86&gt;0,I86/O86,0)</f>
        <v>0</v>
      </c>
      <c r="X86" s="74">
        <f t="shared" ref="X86:X96" si="104">IF(J86&gt;0,J86/O86,0)</f>
        <v>0</v>
      </c>
      <c r="Y86" s="74">
        <f t="shared" ref="Y86:Y96" si="105">IF(K86&gt;0,K86/O86,0)</f>
        <v>0</v>
      </c>
      <c r="Z86" s="74">
        <f t="shared" ref="Z86:Z96" si="106">IF(L86&gt;0,L86/O86,0)</f>
        <v>0</v>
      </c>
      <c r="AA86" s="74">
        <f t="shared" ref="AA86:AA96" si="107">IF(M86&gt;0,M86/O86,0)</f>
        <v>0</v>
      </c>
      <c r="AB86" s="74">
        <f t="shared" ref="AB86:AB96" si="108">IF(N86&gt;0,N86/O86,0)</f>
        <v>0</v>
      </c>
      <c r="AC86" s="75">
        <f>SUM(Q86:AB86)</f>
        <v>1</v>
      </c>
    </row>
    <row r="87" spans="2:29" ht="15.6" x14ac:dyDescent="0.3">
      <c r="B87" s="76" t="s">
        <v>72</v>
      </c>
      <c r="C87" s="77">
        <v>1232</v>
      </c>
      <c r="D87" s="77">
        <v>1247</v>
      </c>
      <c r="E87" s="77">
        <v>378</v>
      </c>
      <c r="F87" s="77">
        <v>356</v>
      </c>
      <c r="G87" s="77">
        <v>185</v>
      </c>
      <c r="H87" s="77">
        <v>0</v>
      </c>
      <c r="I87" s="77">
        <v>0</v>
      </c>
      <c r="J87" s="77">
        <v>0</v>
      </c>
      <c r="K87" s="77">
        <v>0</v>
      </c>
      <c r="L87" s="77">
        <v>0</v>
      </c>
      <c r="M87" s="77">
        <v>0</v>
      </c>
      <c r="N87" s="77">
        <v>0</v>
      </c>
      <c r="O87" s="78">
        <f>SUM(C87:N87)</f>
        <v>3398</v>
      </c>
      <c r="P87" s="76" t="str">
        <f t="shared" ref="P87:P96" si="109">B87</f>
        <v>In Person Total</v>
      </c>
      <c r="Q87" s="79">
        <f t="shared" si="97"/>
        <v>0.36256621542083578</v>
      </c>
      <c r="R87" s="79">
        <f t="shared" si="98"/>
        <v>0.36698057680988816</v>
      </c>
      <c r="S87" s="79">
        <f t="shared" si="99"/>
        <v>0.11124190700412007</v>
      </c>
      <c r="T87" s="79">
        <f t="shared" si="100"/>
        <v>0.10476751030017657</v>
      </c>
      <c r="U87" s="79">
        <f t="shared" si="101"/>
        <v>5.4443790464979401E-2</v>
      </c>
      <c r="V87" s="79">
        <f t="shared" si="102"/>
        <v>0</v>
      </c>
      <c r="W87" s="79">
        <f t="shared" si="103"/>
        <v>0</v>
      </c>
      <c r="X87" s="79">
        <f t="shared" si="104"/>
        <v>0</v>
      </c>
      <c r="Y87" s="79">
        <f t="shared" si="105"/>
        <v>0</v>
      </c>
      <c r="Z87" s="79">
        <f t="shared" si="106"/>
        <v>0</v>
      </c>
      <c r="AA87" s="79">
        <f t="shared" si="107"/>
        <v>0</v>
      </c>
      <c r="AB87" s="79">
        <f t="shared" si="108"/>
        <v>0</v>
      </c>
      <c r="AC87" s="80">
        <f t="shared" ref="AC87:AC96" si="110">SUM(Q87:AB87)</f>
        <v>1</v>
      </c>
    </row>
    <row r="88" spans="2:29" ht="15.6" x14ac:dyDescent="0.3">
      <c r="B88" s="73" t="s">
        <v>73</v>
      </c>
      <c r="C88" s="77">
        <v>1246</v>
      </c>
      <c r="D88" s="77">
        <v>830</v>
      </c>
      <c r="E88" s="77">
        <v>265</v>
      </c>
      <c r="F88" s="77">
        <v>194</v>
      </c>
      <c r="G88" s="77">
        <v>124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8">
        <f t="shared" ref="O88:O96" si="111">SUM(C88:N88)</f>
        <v>2659</v>
      </c>
      <c r="P88" s="76" t="str">
        <f t="shared" si="109"/>
        <v>Postal Total</v>
      </c>
      <c r="Q88" s="79">
        <f t="shared" si="97"/>
        <v>0.46859721699887175</v>
      </c>
      <c r="R88" s="79">
        <f t="shared" si="98"/>
        <v>0.31214742384355021</v>
      </c>
      <c r="S88" s="79">
        <f t="shared" si="99"/>
        <v>9.96615268898082E-2</v>
      </c>
      <c r="T88" s="79">
        <f t="shared" si="100"/>
        <v>7.2959759308010533E-2</v>
      </c>
      <c r="U88" s="79">
        <f t="shared" si="101"/>
        <v>4.6634072959759305E-2</v>
      </c>
      <c r="V88" s="79">
        <f t="shared" si="102"/>
        <v>0</v>
      </c>
      <c r="W88" s="79">
        <f t="shared" si="103"/>
        <v>0</v>
      </c>
      <c r="X88" s="79">
        <f t="shared" si="104"/>
        <v>0</v>
      </c>
      <c r="Y88" s="79">
        <f t="shared" si="105"/>
        <v>0</v>
      </c>
      <c r="Z88" s="79">
        <f t="shared" si="106"/>
        <v>0</v>
      </c>
      <c r="AA88" s="79">
        <f t="shared" si="107"/>
        <v>0</v>
      </c>
      <c r="AB88" s="79">
        <f t="shared" si="108"/>
        <v>0</v>
      </c>
      <c r="AC88" s="80">
        <f t="shared" si="110"/>
        <v>1</v>
      </c>
    </row>
    <row r="89" spans="2:29" ht="15.6" x14ac:dyDescent="0.3">
      <c r="B89" s="81" t="s">
        <v>153</v>
      </c>
      <c r="C89" s="77">
        <v>125</v>
      </c>
      <c r="D89" s="77">
        <v>133</v>
      </c>
      <c r="E89" s="77">
        <v>53</v>
      </c>
      <c r="F89" s="77">
        <v>158</v>
      </c>
      <c r="G89" s="77">
        <v>10</v>
      </c>
      <c r="H89" s="77">
        <v>0</v>
      </c>
      <c r="I89" s="77">
        <v>0</v>
      </c>
      <c r="J89" s="77">
        <v>0</v>
      </c>
      <c r="K89" s="77">
        <v>0</v>
      </c>
      <c r="L89" s="77">
        <v>0</v>
      </c>
      <c r="M89" s="77">
        <v>0</v>
      </c>
      <c r="N89" s="77">
        <v>0</v>
      </c>
      <c r="O89" s="78">
        <f t="shared" si="111"/>
        <v>479</v>
      </c>
      <c r="P89" s="76" t="str">
        <f t="shared" si="109"/>
        <v>MM0801</v>
      </c>
      <c r="Q89" s="79">
        <f t="shared" si="97"/>
        <v>0.26096033402922758</v>
      </c>
      <c r="R89" s="79">
        <f t="shared" si="98"/>
        <v>0.27766179540709812</v>
      </c>
      <c r="S89" s="79">
        <f t="shared" si="99"/>
        <v>0.11064718162839249</v>
      </c>
      <c r="T89" s="79">
        <f t="shared" si="100"/>
        <v>0.3298538622129436</v>
      </c>
      <c r="U89" s="79">
        <f t="shared" si="101"/>
        <v>2.0876826722338204E-2</v>
      </c>
      <c r="V89" s="79">
        <f t="shared" si="102"/>
        <v>0</v>
      </c>
      <c r="W89" s="79">
        <f t="shared" si="103"/>
        <v>0</v>
      </c>
      <c r="X89" s="79">
        <f t="shared" si="104"/>
        <v>0</v>
      </c>
      <c r="Y89" s="79">
        <f t="shared" si="105"/>
        <v>0</v>
      </c>
      <c r="Z89" s="79">
        <f t="shared" si="106"/>
        <v>0</v>
      </c>
      <c r="AA89" s="79">
        <f t="shared" si="107"/>
        <v>0</v>
      </c>
      <c r="AB89" s="79">
        <f t="shared" si="108"/>
        <v>0</v>
      </c>
      <c r="AC89" s="80">
        <f t="shared" si="110"/>
        <v>1</v>
      </c>
    </row>
    <row r="90" spans="2:29" ht="15.6" x14ac:dyDescent="0.3">
      <c r="B90" s="81" t="s">
        <v>154</v>
      </c>
      <c r="C90" s="77">
        <v>183</v>
      </c>
      <c r="D90" s="77">
        <v>115</v>
      </c>
      <c r="E90" s="77">
        <v>34</v>
      </c>
      <c r="F90" s="77">
        <v>32</v>
      </c>
      <c r="G90" s="77">
        <v>23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8">
        <f t="shared" si="111"/>
        <v>387</v>
      </c>
      <c r="P90" s="76" t="str">
        <f t="shared" si="109"/>
        <v>MM0802</v>
      </c>
      <c r="Q90" s="79">
        <f t="shared" si="97"/>
        <v>0.47286821705426357</v>
      </c>
      <c r="R90" s="79">
        <f t="shared" si="98"/>
        <v>0.29715762273901808</v>
      </c>
      <c r="S90" s="79">
        <f t="shared" si="99"/>
        <v>8.7855297157622733E-2</v>
      </c>
      <c r="T90" s="79">
        <f t="shared" si="100"/>
        <v>8.2687338501291993E-2</v>
      </c>
      <c r="U90" s="79">
        <f t="shared" si="101"/>
        <v>5.9431524547803614E-2</v>
      </c>
      <c r="V90" s="79">
        <f t="shared" si="102"/>
        <v>0</v>
      </c>
      <c r="W90" s="79">
        <f t="shared" si="103"/>
        <v>0</v>
      </c>
      <c r="X90" s="79">
        <f t="shared" si="104"/>
        <v>0</v>
      </c>
      <c r="Y90" s="79">
        <f t="shared" si="105"/>
        <v>0</v>
      </c>
      <c r="Z90" s="79">
        <f t="shared" si="106"/>
        <v>0</v>
      </c>
      <c r="AA90" s="79">
        <f t="shared" si="107"/>
        <v>0</v>
      </c>
      <c r="AB90" s="79">
        <f t="shared" si="108"/>
        <v>0</v>
      </c>
      <c r="AC90" s="80">
        <f t="shared" si="110"/>
        <v>1</v>
      </c>
    </row>
    <row r="91" spans="2:29" ht="15.6" x14ac:dyDescent="0.3">
      <c r="B91" s="81" t="s">
        <v>155</v>
      </c>
      <c r="C91" s="77">
        <v>266</v>
      </c>
      <c r="D91" s="77">
        <v>192</v>
      </c>
      <c r="E91" s="77">
        <v>77</v>
      </c>
      <c r="F91" s="77">
        <v>54</v>
      </c>
      <c r="G91" s="77">
        <v>38</v>
      </c>
      <c r="H91" s="77">
        <v>0</v>
      </c>
      <c r="I91" s="77">
        <v>0</v>
      </c>
      <c r="J91" s="77">
        <v>0</v>
      </c>
      <c r="K91" s="77">
        <v>0</v>
      </c>
      <c r="L91" s="77">
        <v>0</v>
      </c>
      <c r="M91" s="77">
        <v>0</v>
      </c>
      <c r="N91" s="77">
        <v>0</v>
      </c>
      <c r="O91" s="78">
        <f t="shared" si="111"/>
        <v>627</v>
      </c>
      <c r="P91" s="76" t="str">
        <f t="shared" si="109"/>
        <v>MM0803</v>
      </c>
      <c r="Q91" s="79">
        <f t="shared" si="97"/>
        <v>0.42424242424242425</v>
      </c>
      <c r="R91" s="79">
        <f t="shared" si="98"/>
        <v>0.30622009569377989</v>
      </c>
      <c r="S91" s="79">
        <f t="shared" si="99"/>
        <v>0.12280701754385964</v>
      </c>
      <c r="T91" s="79">
        <f t="shared" si="100"/>
        <v>8.6124401913875603E-2</v>
      </c>
      <c r="U91" s="79">
        <f t="shared" si="101"/>
        <v>6.0606060606060608E-2</v>
      </c>
      <c r="V91" s="79">
        <f t="shared" si="102"/>
        <v>0</v>
      </c>
      <c r="W91" s="79">
        <f t="shared" si="103"/>
        <v>0</v>
      </c>
      <c r="X91" s="79">
        <f t="shared" si="104"/>
        <v>0</v>
      </c>
      <c r="Y91" s="79">
        <f t="shared" si="105"/>
        <v>0</v>
      </c>
      <c r="Z91" s="79">
        <f t="shared" si="106"/>
        <v>0</v>
      </c>
      <c r="AA91" s="79">
        <f t="shared" si="107"/>
        <v>0</v>
      </c>
      <c r="AB91" s="79">
        <f t="shared" si="108"/>
        <v>0</v>
      </c>
      <c r="AC91" s="80">
        <f t="shared" si="110"/>
        <v>1</v>
      </c>
    </row>
    <row r="92" spans="2:29" ht="15.6" x14ac:dyDescent="0.3">
      <c r="B92" s="81" t="s">
        <v>156</v>
      </c>
      <c r="C92" s="77">
        <v>270</v>
      </c>
      <c r="D92" s="77">
        <v>145</v>
      </c>
      <c r="E92" s="77">
        <v>53</v>
      </c>
      <c r="F92" s="77">
        <v>53</v>
      </c>
      <c r="G92" s="77">
        <v>32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8">
        <f t="shared" si="111"/>
        <v>553</v>
      </c>
      <c r="P92" s="76" t="str">
        <f t="shared" si="109"/>
        <v>MM0804</v>
      </c>
      <c r="Q92" s="79">
        <f t="shared" si="97"/>
        <v>0.48824593128390598</v>
      </c>
      <c r="R92" s="79">
        <f t="shared" si="98"/>
        <v>0.26220614828209765</v>
      </c>
      <c r="S92" s="79">
        <f t="shared" si="99"/>
        <v>9.5840867992766726E-2</v>
      </c>
      <c r="T92" s="79">
        <f t="shared" si="100"/>
        <v>9.5840867992766726E-2</v>
      </c>
      <c r="U92" s="79">
        <f t="shared" si="101"/>
        <v>5.7866184448462928E-2</v>
      </c>
      <c r="V92" s="79">
        <f t="shared" si="102"/>
        <v>0</v>
      </c>
      <c r="W92" s="79">
        <f t="shared" si="103"/>
        <v>0</v>
      </c>
      <c r="X92" s="79">
        <f t="shared" si="104"/>
        <v>0</v>
      </c>
      <c r="Y92" s="79">
        <f t="shared" si="105"/>
        <v>0</v>
      </c>
      <c r="Z92" s="79">
        <f t="shared" si="106"/>
        <v>0</v>
      </c>
      <c r="AA92" s="79">
        <f t="shared" si="107"/>
        <v>0</v>
      </c>
      <c r="AB92" s="79">
        <f t="shared" si="108"/>
        <v>0</v>
      </c>
      <c r="AC92" s="80">
        <f t="shared" si="110"/>
        <v>1</v>
      </c>
    </row>
    <row r="93" spans="2:29" ht="15.6" x14ac:dyDescent="0.3">
      <c r="B93" s="81" t="s">
        <v>157</v>
      </c>
      <c r="C93" s="77">
        <v>553</v>
      </c>
      <c r="D93" s="77">
        <v>293</v>
      </c>
      <c r="E93" s="77">
        <v>97</v>
      </c>
      <c r="F93" s="77">
        <v>71</v>
      </c>
      <c r="G93" s="77">
        <v>55</v>
      </c>
      <c r="H93" s="77">
        <v>0</v>
      </c>
      <c r="I93" s="77">
        <v>0</v>
      </c>
      <c r="J93" s="77">
        <v>0</v>
      </c>
      <c r="K93" s="77">
        <v>0</v>
      </c>
      <c r="L93" s="77">
        <v>0</v>
      </c>
      <c r="M93" s="77">
        <v>0</v>
      </c>
      <c r="N93" s="77">
        <v>0</v>
      </c>
      <c r="O93" s="78">
        <f t="shared" si="111"/>
        <v>1069</v>
      </c>
      <c r="P93" s="76" t="str">
        <f t="shared" si="109"/>
        <v>MM0805</v>
      </c>
      <c r="Q93" s="79">
        <f t="shared" si="97"/>
        <v>0.51730589335827881</v>
      </c>
      <c r="R93" s="79">
        <f t="shared" si="98"/>
        <v>0.27408793264733394</v>
      </c>
      <c r="S93" s="79">
        <f t="shared" si="99"/>
        <v>9.073900841908325E-2</v>
      </c>
      <c r="T93" s="79">
        <f t="shared" si="100"/>
        <v>6.641721234798878E-2</v>
      </c>
      <c r="U93" s="79">
        <f t="shared" si="101"/>
        <v>5.144995322731525E-2</v>
      </c>
      <c r="V93" s="79">
        <f t="shared" si="102"/>
        <v>0</v>
      </c>
      <c r="W93" s="79">
        <f t="shared" si="103"/>
        <v>0</v>
      </c>
      <c r="X93" s="79">
        <f t="shared" si="104"/>
        <v>0</v>
      </c>
      <c r="Y93" s="79">
        <f t="shared" si="105"/>
        <v>0</v>
      </c>
      <c r="Z93" s="79">
        <f t="shared" si="106"/>
        <v>0</v>
      </c>
      <c r="AA93" s="79">
        <f t="shared" si="107"/>
        <v>0</v>
      </c>
      <c r="AB93" s="79">
        <f t="shared" si="108"/>
        <v>0</v>
      </c>
      <c r="AC93" s="80">
        <f t="shared" si="110"/>
        <v>1</v>
      </c>
    </row>
    <row r="94" spans="2:29" ht="31.2" x14ac:dyDescent="0.3">
      <c r="B94" s="81" t="s">
        <v>158</v>
      </c>
      <c r="C94" s="77">
        <v>278</v>
      </c>
      <c r="D94" s="77">
        <v>281</v>
      </c>
      <c r="E94" s="77">
        <v>71</v>
      </c>
      <c r="F94" s="77">
        <v>49</v>
      </c>
      <c r="G94" s="77">
        <v>42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8">
        <f t="shared" si="111"/>
        <v>721</v>
      </c>
      <c r="P94" s="76" t="str">
        <f t="shared" si="109"/>
        <v>MM0806 &amp; MM0807^</v>
      </c>
      <c r="Q94" s="79">
        <f t="shared" si="97"/>
        <v>0.3855755894590846</v>
      </c>
      <c r="R94" s="79">
        <f t="shared" si="98"/>
        <v>0.38973647711511789</v>
      </c>
      <c r="S94" s="79">
        <f t="shared" si="99"/>
        <v>9.8474341192787793E-2</v>
      </c>
      <c r="T94" s="79">
        <f t="shared" si="100"/>
        <v>6.7961165048543687E-2</v>
      </c>
      <c r="U94" s="79">
        <f t="shared" si="101"/>
        <v>5.8252427184466021E-2</v>
      </c>
      <c r="V94" s="79">
        <f t="shared" si="102"/>
        <v>0</v>
      </c>
      <c r="W94" s="79">
        <f t="shared" si="103"/>
        <v>0</v>
      </c>
      <c r="X94" s="79">
        <f t="shared" si="104"/>
        <v>0</v>
      </c>
      <c r="Y94" s="79">
        <f t="shared" si="105"/>
        <v>0</v>
      </c>
      <c r="Z94" s="79">
        <f t="shared" si="106"/>
        <v>0</v>
      </c>
      <c r="AA94" s="79">
        <f t="shared" si="107"/>
        <v>0</v>
      </c>
      <c r="AB94" s="79">
        <f t="shared" si="108"/>
        <v>0</v>
      </c>
      <c r="AC94" s="80">
        <f t="shared" si="110"/>
        <v>0.99999999999999989</v>
      </c>
    </row>
    <row r="95" spans="2:29" ht="15.6" x14ac:dyDescent="0.3">
      <c r="B95" s="81" t="s">
        <v>159</v>
      </c>
      <c r="C95" s="77">
        <v>575</v>
      </c>
      <c r="D95" s="77">
        <v>779</v>
      </c>
      <c r="E95" s="77">
        <v>204</v>
      </c>
      <c r="F95" s="77">
        <v>94</v>
      </c>
      <c r="G95" s="77">
        <v>79</v>
      </c>
      <c r="H95" s="77">
        <v>0</v>
      </c>
      <c r="I95" s="77">
        <v>0</v>
      </c>
      <c r="J95" s="77">
        <v>0</v>
      </c>
      <c r="K95" s="77">
        <v>0</v>
      </c>
      <c r="L95" s="77">
        <v>0</v>
      </c>
      <c r="M95" s="77">
        <v>0</v>
      </c>
      <c r="N95" s="77">
        <v>0</v>
      </c>
      <c r="O95" s="78">
        <f t="shared" si="111"/>
        <v>1731</v>
      </c>
      <c r="P95" s="76" t="str">
        <f t="shared" si="109"/>
        <v>MM0808^</v>
      </c>
      <c r="Q95" s="79">
        <f t="shared" si="97"/>
        <v>0.33217793183131139</v>
      </c>
      <c r="R95" s="79">
        <f t="shared" si="98"/>
        <v>0.45002888503755056</v>
      </c>
      <c r="S95" s="79">
        <f t="shared" si="99"/>
        <v>0.11785095320623917</v>
      </c>
      <c r="T95" s="79">
        <f t="shared" si="100"/>
        <v>5.4303870595031771E-2</v>
      </c>
      <c r="U95" s="79">
        <f t="shared" si="101"/>
        <v>4.563835932986713E-2</v>
      </c>
      <c r="V95" s="79">
        <f t="shared" si="102"/>
        <v>0</v>
      </c>
      <c r="W95" s="79">
        <f t="shared" si="103"/>
        <v>0</v>
      </c>
      <c r="X95" s="79">
        <f t="shared" si="104"/>
        <v>0</v>
      </c>
      <c r="Y95" s="79">
        <f t="shared" si="105"/>
        <v>0</v>
      </c>
      <c r="Z95" s="79">
        <f t="shared" si="106"/>
        <v>0</v>
      </c>
      <c r="AA95" s="79">
        <f t="shared" si="107"/>
        <v>0</v>
      </c>
      <c r="AB95" s="79">
        <f t="shared" si="108"/>
        <v>0</v>
      </c>
      <c r="AC95" s="80">
        <f t="shared" si="110"/>
        <v>1</v>
      </c>
    </row>
    <row r="96" spans="2:29" ht="30.6" customHeight="1" thickBot="1" x14ac:dyDescent="0.35">
      <c r="B96" s="81" t="s">
        <v>160</v>
      </c>
      <c r="C96" s="77">
        <v>229</v>
      </c>
      <c r="D96" s="77">
        <v>138</v>
      </c>
      <c r="E96" s="77">
        <v>54</v>
      </c>
      <c r="F96" s="77">
        <v>39</v>
      </c>
      <c r="G96" s="77">
        <v>30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8">
        <f t="shared" si="111"/>
        <v>490</v>
      </c>
      <c r="P96" s="76" t="str">
        <f t="shared" si="109"/>
        <v>MM0809 &amp; MM0810</v>
      </c>
      <c r="Q96" s="79">
        <f t="shared" si="97"/>
        <v>0.4673469387755102</v>
      </c>
      <c r="R96" s="79">
        <f t="shared" si="98"/>
        <v>0.28163265306122448</v>
      </c>
      <c r="S96" s="79">
        <f t="shared" si="99"/>
        <v>0.11020408163265306</v>
      </c>
      <c r="T96" s="79">
        <f t="shared" si="100"/>
        <v>7.9591836734693874E-2</v>
      </c>
      <c r="U96" s="79">
        <f t="shared" si="101"/>
        <v>6.1224489795918366E-2</v>
      </c>
      <c r="V96" s="79">
        <f t="shared" si="102"/>
        <v>0</v>
      </c>
      <c r="W96" s="79">
        <f t="shared" si="103"/>
        <v>0</v>
      </c>
      <c r="X96" s="79">
        <f t="shared" si="104"/>
        <v>0</v>
      </c>
      <c r="Y96" s="79">
        <f t="shared" si="105"/>
        <v>0</v>
      </c>
      <c r="Z96" s="79">
        <f t="shared" si="106"/>
        <v>0</v>
      </c>
      <c r="AA96" s="79">
        <f t="shared" si="107"/>
        <v>0</v>
      </c>
      <c r="AB96" s="79">
        <f t="shared" si="108"/>
        <v>0</v>
      </c>
      <c r="AC96" s="80">
        <f t="shared" si="110"/>
        <v>0.99999999999999989</v>
      </c>
    </row>
    <row r="97" spans="2:29" ht="16.2" thickBot="1" x14ac:dyDescent="0.35">
      <c r="B97" s="107" t="s">
        <v>74</v>
      </c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9"/>
    </row>
  </sheetData>
  <mergeCells count="30">
    <mergeCell ref="B97:AC97"/>
    <mergeCell ref="B83:AC83"/>
    <mergeCell ref="B72:O72"/>
    <mergeCell ref="P72:AC72"/>
    <mergeCell ref="B81:AC81"/>
    <mergeCell ref="B71:AC71"/>
    <mergeCell ref="B84:O84"/>
    <mergeCell ref="P84:AC84"/>
    <mergeCell ref="B58:AC58"/>
    <mergeCell ref="B45:AC45"/>
    <mergeCell ref="B61:O61"/>
    <mergeCell ref="P61:AC61"/>
    <mergeCell ref="B69:AC69"/>
    <mergeCell ref="B60:AC60"/>
    <mergeCell ref="B32:O32"/>
    <mergeCell ref="P32:AC32"/>
    <mergeCell ref="B43:AC43"/>
    <mergeCell ref="B31:AC31"/>
    <mergeCell ref="B46:O46"/>
    <mergeCell ref="P46:AC46"/>
    <mergeCell ref="B26:AC26"/>
    <mergeCell ref="B15:AC15"/>
    <mergeCell ref="B28:AC28"/>
    <mergeCell ref="B29:AC29"/>
    <mergeCell ref="B2:AC2"/>
    <mergeCell ref="B3:O3"/>
    <mergeCell ref="P3:AC3"/>
    <mergeCell ref="B13:AC13"/>
    <mergeCell ref="B16:O16"/>
    <mergeCell ref="P16:AC16"/>
  </mergeCells>
  <conditionalFormatting sqref="Q5:AB5">
    <cfRule type="top10" dxfId="170" priority="273" rank="1"/>
  </conditionalFormatting>
  <conditionalFormatting sqref="Q6:AB6">
    <cfRule type="top10" dxfId="169" priority="272" rank="1"/>
  </conditionalFormatting>
  <conditionalFormatting sqref="Q7:AB7">
    <cfRule type="top10" dxfId="168" priority="271" rank="1"/>
  </conditionalFormatting>
  <conditionalFormatting sqref="Q8:AB8">
    <cfRule type="top10" dxfId="167" priority="270" rank="1"/>
  </conditionalFormatting>
  <conditionalFormatting sqref="Q9:AB9">
    <cfRule type="top10" dxfId="166" priority="269" rank="1"/>
  </conditionalFormatting>
  <conditionalFormatting sqref="Q10:AB10">
    <cfRule type="top10" dxfId="165" priority="268" rank="1"/>
  </conditionalFormatting>
  <conditionalFormatting sqref="Q11:AB11">
    <cfRule type="top10" dxfId="164" priority="267" rank="1"/>
  </conditionalFormatting>
  <conditionalFormatting sqref="Q12:AB12">
    <cfRule type="top10" dxfId="163" priority="266" rank="1"/>
  </conditionalFormatting>
  <conditionalFormatting sqref="C4:N4">
    <cfRule type="containsText" dxfId="162" priority="243" operator="containsText" text="Family">
      <formula>NOT(ISERROR(SEARCH("Family",C4)))</formula>
    </cfRule>
    <cfRule type="containsText" dxfId="161" priority="244" operator="containsText" text="Alba">
      <formula>NOT(ISERROR(SEARCH("Alba",C4)))</formula>
    </cfRule>
    <cfRule type="containsText" dxfId="160" priority="245" operator="containsText" text="Ind">
      <formula>NOT(ISERROR(SEARCH("Ind",C4)))</formula>
    </cfRule>
    <cfRule type="containsText" dxfId="159" priority="246" operator="containsText" text="Lib Dem">
      <formula>NOT(ISERROR(SEARCH("Lib Dem",C4)))</formula>
    </cfRule>
    <cfRule type="containsText" dxfId="158" priority="247" operator="containsText" text="Green">
      <formula>NOT(ISERROR(SEARCH("Green",C4)))</formula>
    </cfRule>
    <cfRule type="containsText" dxfId="157" priority="248" operator="containsText" text="Conservative">
      <formula>NOT(ISERROR(SEARCH("Conservative",C4)))</formula>
    </cfRule>
    <cfRule type="containsText" dxfId="156" priority="249" operator="containsText" text="SNP">
      <formula>NOT(ISERROR(SEARCH("SNP",C4)))</formula>
    </cfRule>
    <cfRule type="containsText" dxfId="155" priority="250" operator="containsText" text="Labour">
      <formula>NOT(ISERROR(SEARCH("Labour",C4)))</formula>
    </cfRule>
  </conditionalFormatting>
  <conditionalFormatting sqref="Q4:W4">
    <cfRule type="containsText" dxfId="154" priority="235" operator="containsText" text="Family">
      <formula>NOT(ISERROR(SEARCH("Family",Q4)))</formula>
    </cfRule>
    <cfRule type="containsText" dxfId="153" priority="236" operator="containsText" text="Alba">
      <formula>NOT(ISERROR(SEARCH("Alba",Q4)))</formula>
    </cfRule>
    <cfRule type="containsText" dxfId="152" priority="237" operator="containsText" text="Ind">
      <formula>NOT(ISERROR(SEARCH("Ind",Q4)))</formula>
    </cfRule>
    <cfRule type="containsText" dxfId="151" priority="238" operator="containsText" text="Lib Dem">
      <formula>NOT(ISERROR(SEARCH("Lib Dem",Q4)))</formula>
    </cfRule>
    <cfRule type="containsText" dxfId="150" priority="239" operator="containsText" text="Green">
      <formula>NOT(ISERROR(SEARCH("Green",Q4)))</formula>
    </cfRule>
    <cfRule type="containsText" dxfId="149" priority="240" operator="containsText" text="Conservative">
      <formula>NOT(ISERROR(SEARCH("Conservative",Q4)))</formula>
    </cfRule>
    <cfRule type="containsText" dxfId="148" priority="241" operator="containsText" text="SNP">
      <formula>NOT(ISERROR(SEARCH("SNP",Q4)))</formula>
    </cfRule>
    <cfRule type="containsText" dxfId="147" priority="242" operator="containsText" text="Labour">
      <formula>NOT(ISERROR(SEARCH("Labour",Q4)))</formula>
    </cfRule>
  </conditionalFormatting>
  <conditionalFormatting sqref="Q18:AB18">
    <cfRule type="top10" dxfId="146" priority="234" rank="1"/>
  </conditionalFormatting>
  <conditionalFormatting sqref="Q19:AB19">
    <cfRule type="top10" dxfId="145" priority="233" rank="1"/>
  </conditionalFormatting>
  <conditionalFormatting sqref="Q20:AB20">
    <cfRule type="top10" dxfId="144" priority="232" rank="1"/>
  </conditionalFormatting>
  <conditionalFormatting sqref="Q21:AB21">
    <cfRule type="top10" dxfId="143" priority="231" rank="1"/>
  </conditionalFormatting>
  <conditionalFormatting sqref="Q22:AB22">
    <cfRule type="top10" dxfId="142" priority="230" rank="1"/>
  </conditionalFormatting>
  <conditionalFormatting sqref="Q23:AB23">
    <cfRule type="top10" dxfId="141" priority="229" rank="1"/>
  </conditionalFormatting>
  <conditionalFormatting sqref="Q24:AB24">
    <cfRule type="top10" dxfId="140" priority="228" rank="1"/>
  </conditionalFormatting>
  <conditionalFormatting sqref="Q25:AB25">
    <cfRule type="top10" dxfId="139" priority="227" rank="1"/>
  </conditionalFormatting>
  <conditionalFormatting sqref="C17:N17">
    <cfRule type="containsText" dxfId="138" priority="204" operator="containsText" text="Family">
      <formula>NOT(ISERROR(SEARCH("Family",C17)))</formula>
    </cfRule>
    <cfRule type="containsText" dxfId="137" priority="205" operator="containsText" text="Alba">
      <formula>NOT(ISERROR(SEARCH("Alba",C17)))</formula>
    </cfRule>
    <cfRule type="containsText" dxfId="136" priority="206" operator="containsText" text="Ind">
      <formula>NOT(ISERROR(SEARCH("Ind",C17)))</formula>
    </cfRule>
    <cfRule type="containsText" dxfId="135" priority="207" operator="containsText" text="Lib Dem">
      <formula>NOT(ISERROR(SEARCH("Lib Dem",C17)))</formula>
    </cfRule>
    <cfRule type="containsText" dxfId="134" priority="208" operator="containsText" text="Green">
      <formula>NOT(ISERROR(SEARCH("Green",C17)))</formula>
    </cfRule>
    <cfRule type="containsText" dxfId="133" priority="209" operator="containsText" text="Conservative">
      <formula>NOT(ISERROR(SEARCH("Conservative",C17)))</formula>
    </cfRule>
    <cfRule type="containsText" dxfId="132" priority="210" operator="containsText" text="SNP">
      <formula>NOT(ISERROR(SEARCH("SNP",C17)))</formula>
    </cfRule>
    <cfRule type="containsText" dxfId="131" priority="211" operator="containsText" text="Labour">
      <formula>NOT(ISERROR(SEARCH("Labour",C17)))</formula>
    </cfRule>
  </conditionalFormatting>
  <conditionalFormatting sqref="Q17:W17">
    <cfRule type="containsText" dxfId="130" priority="196" operator="containsText" text="Family">
      <formula>NOT(ISERROR(SEARCH("Family",Q17)))</formula>
    </cfRule>
    <cfRule type="containsText" dxfId="129" priority="197" operator="containsText" text="Alba">
      <formula>NOT(ISERROR(SEARCH("Alba",Q17)))</formula>
    </cfRule>
    <cfRule type="containsText" dxfId="128" priority="198" operator="containsText" text="Ind">
      <formula>NOT(ISERROR(SEARCH("Ind",Q17)))</formula>
    </cfRule>
    <cfRule type="containsText" dxfId="127" priority="199" operator="containsText" text="Lib Dem">
      <formula>NOT(ISERROR(SEARCH("Lib Dem",Q17)))</formula>
    </cfRule>
    <cfRule type="containsText" dxfId="126" priority="200" operator="containsText" text="Green">
      <formula>NOT(ISERROR(SEARCH("Green",Q17)))</formula>
    </cfRule>
    <cfRule type="containsText" dxfId="125" priority="201" operator="containsText" text="Conservative">
      <formula>NOT(ISERROR(SEARCH("Conservative",Q17)))</formula>
    </cfRule>
    <cfRule type="containsText" dxfId="124" priority="202" operator="containsText" text="SNP">
      <formula>NOT(ISERROR(SEARCH("SNP",Q17)))</formula>
    </cfRule>
    <cfRule type="containsText" dxfId="123" priority="203" operator="containsText" text="Labour">
      <formula>NOT(ISERROR(SEARCH("Labour",Q17)))</formula>
    </cfRule>
  </conditionalFormatting>
  <conditionalFormatting sqref="Q34:AB34">
    <cfRule type="top10" dxfId="122" priority="195" rank="1"/>
  </conditionalFormatting>
  <conditionalFormatting sqref="Q35:AB35">
    <cfRule type="top10" dxfId="121" priority="194" rank="1"/>
  </conditionalFormatting>
  <conditionalFormatting sqref="Q36:AB36">
    <cfRule type="top10" dxfId="120" priority="193" rank="1"/>
  </conditionalFormatting>
  <conditionalFormatting sqref="Q37:AB37">
    <cfRule type="top10" dxfId="119" priority="192" rank="1"/>
  </conditionalFormatting>
  <conditionalFormatting sqref="Q38:AB38">
    <cfRule type="top10" dxfId="118" priority="191" rank="1"/>
  </conditionalFormatting>
  <conditionalFormatting sqref="Q39:AB39">
    <cfRule type="top10" dxfId="117" priority="190" rank="1"/>
  </conditionalFormatting>
  <conditionalFormatting sqref="Q40:AB40">
    <cfRule type="top10" dxfId="116" priority="189" rank="1"/>
  </conditionalFormatting>
  <conditionalFormatting sqref="Q41:AB41">
    <cfRule type="top10" dxfId="115" priority="188" rank="1"/>
  </conditionalFormatting>
  <conditionalFormatting sqref="Q42:AB42">
    <cfRule type="top10" dxfId="114" priority="187" rank="1"/>
  </conditionalFormatting>
  <conditionalFormatting sqref="C33:N33">
    <cfRule type="containsText" dxfId="113" priority="165" operator="containsText" text="Family">
      <formula>NOT(ISERROR(SEARCH("Family",C33)))</formula>
    </cfRule>
    <cfRule type="containsText" dxfId="112" priority="166" operator="containsText" text="Alba">
      <formula>NOT(ISERROR(SEARCH("Alba",C33)))</formula>
    </cfRule>
    <cfRule type="containsText" dxfId="111" priority="167" operator="containsText" text="Ind">
      <formula>NOT(ISERROR(SEARCH("Ind",C33)))</formula>
    </cfRule>
    <cfRule type="containsText" dxfId="110" priority="168" operator="containsText" text="Lib Dem">
      <formula>NOT(ISERROR(SEARCH("Lib Dem",C33)))</formula>
    </cfRule>
    <cfRule type="containsText" dxfId="109" priority="169" operator="containsText" text="Green">
      <formula>NOT(ISERROR(SEARCH("Green",C33)))</formula>
    </cfRule>
    <cfRule type="containsText" dxfId="108" priority="170" operator="containsText" text="Conservative">
      <formula>NOT(ISERROR(SEARCH("Conservative",C33)))</formula>
    </cfRule>
    <cfRule type="containsText" dxfId="107" priority="171" operator="containsText" text="SNP">
      <formula>NOT(ISERROR(SEARCH("SNP",C33)))</formula>
    </cfRule>
    <cfRule type="containsText" dxfId="106" priority="172" operator="containsText" text="Labour">
      <formula>NOT(ISERROR(SEARCH("Labour",C33)))</formula>
    </cfRule>
  </conditionalFormatting>
  <conditionalFormatting sqref="Q33:W33">
    <cfRule type="containsText" dxfId="105" priority="157" operator="containsText" text="Family">
      <formula>NOT(ISERROR(SEARCH("Family",Q33)))</formula>
    </cfRule>
    <cfRule type="containsText" dxfId="104" priority="158" operator="containsText" text="Alba">
      <formula>NOT(ISERROR(SEARCH("Alba",Q33)))</formula>
    </cfRule>
    <cfRule type="containsText" dxfId="103" priority="159" operator="containsText" text="Ind">
      <formula>NOT(ISERROR(SEARCH("Ind",Q33)))</formula>
    </cfRule>
    <cfRule type="containsText" dxfId="102" priority="160" operator="containsText" text="Lib Dem">
      <formula>NOT(ISERROR(SEARCH("Lib Dem",Q33)))</formula>
    </cfRule>
    <cfRule type="containsText" dxfId="101" priority="161" operator="containsText" text="Green">
      <formula>NOT(ISERROR(SEARCH("Green",Q33)))</formula>
    </cfRule>
    <cfRule type="containsText" dxfId="100" priority="162" operator="containsText" text="Conservative">
      <formula>NOT(ISERROR(SEARCH("Conservative",Q33)))</formula>
    </cfRule>
    <cfRule type="containsText" dxfId="99" priority="163" operator="containsText" text="SNP">
      <formula>NOT(ISERROR(SEARCH("SNP",Q33)))</formula>
    </cfRule>
    <cfRule type="containsText" dxfId="98" priority="164" operator="containsText" text="Labour">
      <formula>NOT(ISERROR(SEARCH("Labour",Q33)))</formula>
    </cfRule>
  </conditionalFormatting>
  <conditionalFormatting sqref="Q48:AB48">
    <cfRule type="top10" dxfId="97" priority="156" rank="1"/>
  </conditionalFormatting>
  <conditionalFormatting sqref="Q49:AB49">
    <cfRule type="top10" dxfId="96" priority="155" rank="1"/>
  </conditionalFormatting>
  <conditionalFormatting sqref="Q50:AB50">
    <cfRule type="top10" dxfId="95" priority="154" rank="1"/>
  </conditionalFormatting>
  <conditionalFormatting sqref="Q51:AB51">
    <cfRule type="top10" dxfId="94" priority="153" rank="1"/>
  </conditionalFormatting>
  <conditionalFormatting sqref="Q52:AB52">
    <cfRule type="top10" dxfId="93" priority="152" rank="1"/>
  </conditionalFormatting>
  <conditionalFormatting sqref="Q53:AB53">
    <cfRule type="top10" dxfId="92" priority="151" rank="1"/>
  </conditionalFormatting>
  <conditionalFormatting sqref="Q54:AB54">
    <cfRule type="top10" dxfId="91" priority="150" rank="1"/>
  </conditionalFormatting>
  <conditionalFormatting sqref="Q55:AB55">
    <cfRule type="top10" dxfId="90" priority="149" rank="1"/>
  </conditionalFormatting>
  <conditionalFormatting sqref="Q56:AB56">
    <cfRule type="top10" dxfId="89" priority="148" rank="1"/>
  </conditionalFormatting>
  <conditionalFormatting sqref="Q57:AB57">
    <cfRule type="top10" dxfId="88" priority="147" rank="1"/>
  </conditionalFormatting>
  <conditionalFormatting sqref="C47:N47">
    <cfRule type="containsText" dxfId="87" priority="126" operator="containsText" text="Family">
      <formula>NOT(ISERROR(SEARCH("Family",C47)))</formula>
    </cfRule>
    <cfRule type="containsText" dxfId="86" priority="127" operator="containsText" text="Alba">
      <formula>NOT(ISERROR(SEARCH("Alba",C47)))</formula>
    </cfRule>
    <cfRule type="containsText" dxfId="85" priority="128" operator="containsText" text="Ind">
      <formula>NOT(ISERROR(SEARCH("Ind",C47)))</formula>
    </cfRule>
    <cfRule type="containsText" dxfId="84" priority="129" operator="containsText" text="Lib Dem">
      <formula>NOT(ISERROR(SEARCH("Lib Dem",C47)))</formula>
    </cfRule>
    <cfRule type="containsText" dxfId="83" priority="130" operator="containsText" text="Green">
      <formula>NOT(ISERROR(SEARCH("Green",C47)))</formula>
    </cfRule>
    <cfRule type="containsText" dxfId="82" priority="131" operator="containsText" text="Conservative">
      <formula>NOT(ISERROR(SEARCH("Conservative",C47)))</formula>
    </cfRule>
    <cfRule type="containsText" dxfId="81" priority="132" operator="containsText" text="SNP">
      <formula>NOT(ISERROR(SEARCH("SNP",C47)))</formula>
    </cfRule>
    <cfRule type="containsText" dxfId="80" priority="133" operator="containsText" text="Labour">
      <formula>NOT(ISERROR(SEARCH("Labour",C47)))</formula>
    </cfRule>
  </conditionalFormatting>
  <conditionalFormatting sqref="Q47:W47">
    <cfRule type="containsText" dxfId="79" priority="118" operator="containsText" text="Family">
      <formula>NOT(ISERROR(SEARCH("Family",Q47)))</formula>
    </cfRule>
    <cfRule type="containsText" dxfId="78" priority="119" operator="containsText" text="Alba">
      <formula>NOT(ISERROR(SEARCH("Alba",Q47)))</formula>
    </cfRule>
    <cfRule type="containsText" dxfId="77" priority="120" operator="containsText" text="Ind">
      <formula>NOT(ISERROR(SEARCH("Ind",Q47)))</formula>
    </cfRule>
    <cfRule type="containsText" dxfId="76" priority="121" operator="containsText" text="Lib Dem">
      <formula>NOT(ISERROR(SEARCH("Lib Dem",Q47)))</formula>
    </cfRule>
    <cfRule type="containsText" dxfId="75" priority="122" operator="containsText" text="Green">
      <formula>NOT(ISERROR(SEARCH("Green",Q47)))</formula>
    </cfRule>
    <cfRule type="containsText" dxfId="74" priority="123" operator="containsText" text="Conservative">
      <formula>NOT(ISERROR(SEARCH("Conservative",Q47)))</formula>
    </cfRule>
    <cfRule type="containsText" dxfId="73" priority="124" operator="containsText" text="SNP">
      <formula>NOT(ISERROR(SEARCH("SNP",Q47)))</formula>
    </cfRule>
    <cfRule type="containsText" dxfId="72" priority="125" operator="containsText" text="Labour">
      <formula>NOT(ISERROR(SEARCH("Labour",Q47)))</formula>
    </cfRule>
  </conditionalFormatting>
  <conditionalFormatting sqref="Q63:AB63">
    <cfRule type="top10" dxfId="71" priority="117" rank="1"/>
  </conditionalFormatting>
  <conditionalFormatting sqref="Q64:AB64">
    <cfRule type="top10" dxfId="70" priority="116" rank="1"/>
  </conditionalFormatting>
  <conditionalFormatting sqref="Q65:AB65">
    <cfRule type="top10" dxfId="69" priority="115" rank="1"/>
  </conditionalFormatting>
  <conditionalFormatting sqref="Q66:AB66">
    <cfRule type="top10" dxfId="68" priority="114" rank="1"/>
  </conditionalFormatting>
  <conditionalFormatting sqref="Q67:AB67">
    <cfRule type="top10" dxfId="67" priority="113" rank="1"/>
  </conditionalFormatting>
  <conditionalFormatting sqref="Q68:AB68">
    <cfRule type="top10" dxfId="66" priority="112" rank="1"/>
  </conditionalFormatting>
  <conditionalFormatting sqref="C62:N62">
    <cfRule type="containsText" dxfId="65" priority="87" operator="containsText" text="Family">
      <formula>NOT(ISERROR(SEARCH("Family",C62)))</formula>
    </cfRule>
    <cfRule type="containsText" dxfId="64" priority="88" operator="containsText" text="Alba">
      <formula>NOT(ISERROR(SEARCH("Alba",C62)))</formula>
    </cfRule>
    <cfRule type="containsText" dxfId="63" priority="89" operator="containsText" text="Ind">
      <formula>NOT(ISERROR(SEARCH("Ind",C62)))</formula>
    </cfRule>
    <cfRule type="containsText" dxfId="62" priority="90" operator="containsText" text="Lib Dem">
      <formula>NOT(ISERROR(SEARCH("Lib Dem",C62)))</formula>
    </cfRule>
    <cfRule type="containsText" dxfId="61" priority="91" operator="containsText" text="Green">
      <formula>NOT(ISERROR(SEARCH("Green",C62)))</formula>
    </cfRule>
    <cfRule type="containsText" dxfId="60" priority="92" operator="containsText" text="Conservative">
      <formula>NOT(ISERROR(SEARCH("Conservative",C62)))</formula>
    </cfRule>
    <cfRule type="containsText" dxfId="59" priority="93" operator="containsText" text="SNP">
      <formula>NOT(ISERROR(SEARCH("SNP",C62)))</formula>
    </cfRule>
    <cfRule type="containsText" dxfId="58" priority="94" operator="containsText" text="Labour">
      <formula>NOT(ISERROR(SEARCH("Labour",C62)))</formula>
    </cfRule>
  </conditionalFormatting>
  <conditionalFormatting sqref="Q62:W62">
    <cfRule type="containsText" dxfId="57" priority="79" operator="containsText" text="Family">
      <formula>NOT(ISERROR(SEARCH("Family",Q62)))</formula>
    </cfRule>
    <cfRule type="containsText" dxfId="56" priority="80" operator="containsText" text="Alba">
      <formula>NOT(ISERROR(SEARCH("Alba",Q62)))</formula>
    </cfRule>
    <cfRule type="containsText" dxfId="55" priority="81" operator="containsText" text="Ind">
      <formula>NOT(ISERROR(SEARCH("Ind",Q62)))</formula>
    </cfRule>
    <cfRule type="containsText" dxfId="54" priority="82" operator="containsText" text="Lib Dem">
      <formula>NOT(ISERROR(SEARCH("Lib Dem",Q62)))</formula>
    </cfRule>
    <cfRule type="containsText" dxfId="53" priority="83" operator="containsText" text="Green">
      <formula>NOT(ISERROR(SEARCH("Green",Q62)))</formula>
    </cfRule>
    <cfRule type="containsText" dxfId="52" priority="84" operator="containsText" text="Conservative">
      <formula>NOT(ISERROR(SEARCH("Conservative",Q62)))</formula>
    </cfRule>
    <cfRule type="containsText" dxfId="51" priority="85" operator="containsText" text="SNP">
      <formula>NOT(ISERROR(SEARCH("SNP",Q62)))</formula>
    </cfRule>
    <cfRule type="containsText" dxfId="50" priority="86" operator="containsText" text="Labour">
      <formula>NOT(ISERROR(SEARCH("Labour",Q62)))</formula>
    </cfRule>
  </conditionalFormatting>
  <conditionalFormatting sqref="Q74:AB74">
    <cfRule type="top10" dxfId="49" priority="78" rank="1"/>
  </conditionalFormatting>
  <conditionalFormatting sqref="Q75:AB75">
    <cfRule type="top10" dxfId="48" priority="77" rank="1"/>
  </conditionalFormatting>
  <conditionalFormatting sqref="Q76:AB76">
    <cfRule type="top10" dxfId="47" priority="76" rank="1"/>
  </conditionalFormatting>
  <conditionalFormatting sqref="Q77:AB77">
    <cfRule type="top10" dxfId="46" priority="75" rank="1"/>
  </conditionalFormatting>
  <conditionalFormatting sqref="Q78:AB78">
    <cfRule type="top10" dxfId="45" priority="74" rank="1"/>
  </conditionalFormatting>
  <conditionalFormatting sqref="Q79:AB79">
    <cfRule type="top10" dxfId="44" priority="73" rank="1"/>
  </conditionalFormatting>
  <conditionalFormatting sqref="Q80:AB80">
    <cfRule type="top10" dxfId="43" priority="72" rank="1"/>
  </conditionalFormatting>
  <conditionalFormatting sqref="C73:N73">
    <cfRule type="containsText" dxfId="42" priority="48" operator="containsText" text="Family">
      <formula>NOT(ISERROR(SEARCH("Family",C73)))</formula>
    </cfRule>
    <cfRule type="containsText" dxfId="41" priority="49" operator="containsText" text="Alba">
      <formula>NOT(ISERROR(SEARCH("Alba",C73)))</formula>
    </cfRule>
    <cfRule type="containsText" dxfId="40" priority="50" operator="containsText" text="Ind">
      <formula>NOT(ISERROR(SEARCH("Ind",C73)))</formula>
    </cfRule>
    <cfRule type="containsText" dxfId="39" priority="51" operator="containsText" text="Lib Dem">
      <formula>NOT(ISERROR(SEARCH("Lib Dem",C73)))</formula>
    </cfRule>
    <cfRule type="containsText" dxfId="38" priority="52" operator="containsText" text="Green">
      <formula>NOT(ISERROR(SEARCH("Green",C73)))</formula>
    </cfRule>
    <cfRule type="containsText" dxfId="37" priority="53" operator="containsText" text="Conservative">
      <formula>NOT(ISERROR(SEARCH("Conservative",C73)))</formula>
    </cfRule>
    <cfRule type="containsText" dxfId="36" priority="54" operator="containsText" text="SNP">
      <formula>NOT(ISERROR(SEARCH("SNP",C73)))</formula>
    </cfRule>
    <cfRule type="containsText" dxfId="35" priority="55" operator="containsText" text="Labour">
      <formula>NOT(ISERROR(SEARCH("Labour",C73)))</formula>
    </cfRule>
  </conditionalFormatting>
  <conditionalFormatting sqref="Q73:W73">
    <cfRule type="containsText" dxfId="34" priority="40" operator="containsText" text="Family">
      <formula>NOT(ISERROR(SEARCH("Family",Q73)))</formula>
    </cfRule>
    <cfRule type="containsText" dxfId="33" priority="41" operator="containsText" text="Alba">
      <formula>NOT(ISERROR(SEARCH("Alba",Q73)))</formula>
    </cfRule>
    <cfRule type="containsText" dxfId="32" priority="42" operator="containsText" text="Ind">
      <formula>NOT(ISERROR(SEARCH("Ind",Q73)))</formula>
    </cfRule>
    <cfRule type="containsText" dxfId="31" priority="43" operator="containsText" text="Lib Dem">
      <formula>NOT(ISERROR(SEARCH("Lib Dem",Q73)))</formula>
    </cfRule>
    <cfRule type="containsText" dxfId="30" priority="44" operator="containsText" text="Green">
      <formula>NOT(ISERROR(SEARCH("Green",Q73)))</formula>
    </cfRule>
    <cfRule type="containsText" dxfId="29" priority="45" operator="containsText" text="Conservative">
      <formula>NOT(ISERROR(SEARCH("Conservative",Q73)))</formula>
    </cfRule>
    <cfRule type="containsText" dxfId="28" priority="46" operator="containsText" text="SNP">
      <formula>NOT(ISERROR(SEARCH("SNP",Q73)))</formula>
    </cfRule>
    <cfRule type="containsText" dxfId="27" priority="47" operator="containsText" text="Labour">
      <formula>NOT(ISERROR(SEARCH("Labour",Q73)))</formula>
    </cfRule>
  </conditionalFormatting>
  <conditionalFormatting sqref="Q86:AB86">
    <cfRule type="top10" dxfId="26" priority="39" rank="1"/>
  </conditionalFormatting>
  <conditionalFormatting sqref="Q87:AB87">
    <cfRule type="top10" dxfId="25" priority="38" rank="1"/>
  </conditionalFormatting>
  <conditionalFormatting sqref="Q88:AB88">
    <cfRule type="top10" dxfId="24" priority="37" rank="1"/>
  </conditionalFormatting>
  <conditionalFormatting sqref="Q89:AB89">
    <cfRule type="top10" dxfId="23" priority="36" rank="1"/>
  </conditionalFormatting>
  <conditionalFormatting sqref="Q90:AB90">
    <cfRule type="top10" dxfId="22" priority="35" rank="1"/>
  </conditionalFormatting>
  <conditionalFormatting sqref="Q91:AB91">
    <cfRule type="top10" dxfId="21" priority="34" rank="1"/>
  </conditionalFormatting>
  <conditionalFormatting sqref="Q92:AB92">
    <cfRule type="top10" dxfId="20" priority="33" rank="1"/>
  </conditionalFormatting>
  <conditionalFormatting sqref="Q93:AB93">
    <cfRule type="top10" dxfId="19" priority="32" rank="1"/>
  </conditionalFormatting>
  <conditionalFormatting sqref="Q94:AB94">
    <cfRule type="top10" dxfId="18" priority="31" rank="1"/>
  </conditionalFormatting>
  <conditionalFormatting sqref="Q95:AB95">
    <cfRule type="top10" dxfId="17" priority="30" rank="1"/>
  </conditionalFormatting>
  <conditionalFormatting sqref="Q96:AB96">
    <cfRule type="top10" dxfId="16" priority="29" rank="1"/>
  </conditionalFormatting>
  <conditionalFormatting sqref="C85:N85">
    <cfRule type="containsText" dxfId="15" priority="9" operator="containsText" text="Family">
      <formula>NOT(ISERROR(SEARCH("Family",C85)))</formula>
    </cfRule>
    <cfRule type="containsText" dxfId="14" priority="10" operator="containsText" text="Alba">
      <formula>NOT(ISERROR(SEARCH("Alba",C85)))</formula>
    </cfRule>
    <cfRule type="containsText" dxfId="13" priority="11" operator="containsText" text="Ind">
      <formula>NOT(ISERROR(SEARCH("Ind",C85)))</formula>
    </cfRule>
    <cfRule type="containsText" dxfId="12" priority="12" operator="containsText" text="Lib Dem">
      <formula>NOT(ISERROR(SEARCH("Lib Dem",C85)))</formula>
    </cfRule>
    <cfRule type="containsText" dxfId="11" priority="13" operator="containsText" text="Green">
      <formula>NOT(ISERROR(SEARCH("Green",C85)))</formula>
    </cfRule>
    <cfRule type="containsText" dxfId="10" priority="14" operator="containsText" text="Conservative">
      <formula>NOT(ISERROR(SEARCH("Conservative",C85)))</formula>
    </cfRule>
    <cfRule type="containsText" dxfId="9" priority="15" operator="containsText" text="SNP">
      <formula>NOT(ISERROR(SEARCH("SNP",C85)))</formula>
    </cfRule>
    <cfRule type="containsText" dxfId="8" priority="16" operator="containsText" text="Labour">
      <formula>NOT(ISERROR(SEARCH("Labour",C85)))</formula>
    </cfRule>
  </conditionalFormatting>
  <conditionalFormatting sqref="Q85:W85">
    <cfRule type="containsText" dxfId="7" priority="1" operator="containsText" text="Family">
      <formula>NOT(ISERROR(SEARCH("Family",Q85)))</formula>
    </cfRule>
    <cfRule type="containsText" dxfId="6" priority="2" operator="containsText" text="Alba">
      <formula>NOT(ISERROR(SEARCH("Alba",Q85)))</formula>
    </cfRule>
    <cfRule type="containsText" dxfId="5" priority="3" operator="containsText" text="Ind">
      <formula>NOT(ISERROR(SEARCH("Ind",Q85)))</formula>
    </cfRule>
    <cfRule type="containsText" dxfId="4" priority="4" operator="containsText" text="Lib Dem">
      <formula>NOT(ISERROR(SEARCH("Lib Dem",Q85)))</formula>
    </cfRule>
    <cfRule type="containsText" dxfId="3" priority="5" operator="containsText" text="Green">
      <formula>NOT(ISERROR(SEARCH("Green",Q85)))</formula>
    </cfRule>
    <cfRule type="containsText" dxfId="2" priority="6" operator="containsText" text="Conservative">
      <formula>NOT(ISERROR(SEARCH("Conservative",Q85)))</formula>
    </cfRule>
    <cfRule type="containsText" dxfId="1" priority="7" operator="containsText" text="SNP">
      <formula>NOT(ISERROR(SEARCH("SNP",Q85)))</formula>
    </cfRule>
    <cfRule type="containsText" dxfId="0" priority="8" operator="containsText" text="Labour">
      <formula>NOT(ISERROR(SEARCH("Labour",Q85)))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Transfers</vt:lpstr>
      <vt:lpstr>2nd Preferences</vt:lpstr>
      <vt:lpstr>Two-Candidate Preferred</vt:lpstr>
      <vt:lpstr>Polling Districts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Faulds</dc:creator>
  <cp:lastModifiedBy>Allan Faulds</cp:lastModifiedBy>
  <dcterms:created xsi:type="dcterms:W3CDTF">2022-05-10T20:47:37Z</dcterms:created>
  <dcterms:modified xsi:type="dcterms:W3CDTF">2022-06-30T19:09:20Z</dcterms:modified>
</cp:coreProperties>
</file>