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llan\Documents\Ballot Box Scotland\Council Elections\2022\Individual Councils\Stirling\"/>
    </mc:Choice>
  </mc:AlternateContent>
  <xr:revisionPtr revIDLastSave="0" documentId="13_ncr:1_{997A1386-612E-427C-83EA-7B9D3DC16C5B}" xr6:coauthVersionLast="47" xr6:coauthVersionMax="47" xr10:uidLastSave="{00000000-0000-0000-0000-000000000000}"/>
  <bookViews>
    <workbookView xWindow="-108" yWindow="-108" windowWidth="23256" windowHeight="12576" xr2:uid="{44BCC744-C861-43F0-86CB-22C852956770}"/>
  </bookViews>
  <sheets>
    <sheet name="Transfers" sheetId="1" r:id="rId1"/>
    <sheet name="2nd Preferences" sheetId="2" r:id="rId2"/>
    <sheet name="Two-Candidate Preferred" sheetId="3" r:id="rId3"/>
    <sheet name="Polling 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7" i="4" l="1"/>
  <c r="X17" i="4"/>
  <c r="P17" i="4"/>
  <c r="AB16" i="4"/>
  <c r="X16" i="4"/>
  <c r="P16" i="4"/>
  <c r="AB15" i="4"/>
  <c r="X15" i="4"/>
  <c r="P15" i="4"/>
  <c r="AB14" i="4"/>
  <c r="X14" i="4"/>
  <c r="P14" i="4"/>
  <c r="AB13" i="4"/>
  <c r="X13" i="4"/>
  <c r="P13" i="4"/>
  <c r="AB12" i="4"/>
  <c r="X12" i="4"/>
  <c r="P12" i="4"/>
  <c r="AB11" i="4"/>
  <c r="X11" i="4"/>
  <c r="P11" i="4"/>
  <c r="AB10" i="4"/>
  <c r="X10" i="4"/>
  <c r="P10" i="4"/>
  <c r="AB9" i="4"/>
  <c r="X9" i="4"/>
  <c r="P9" i="4"/>
  <c r="AB8" i="4"/>
  <c r="X8" i="4"/>
  <c r="P8" i="4"/>
  <c r="Z7" i="4"/>
  <c r="P7" i="4"/>
  <c r="AB7" i="4"/>
  <c r="AA7" i="4"/>
  <c r="Y7" i="4"/>
  <c r="X7" i="4"/>
  <c r="W7" i="4"/>
  <c r="Y6" i="4"/>
  <c r="P6" i="4"/>
  <c r="AB6" i="4"/>
  <c r="AA6" i="4"/>
  <c r="Z6" i="4"/>
  <c r="X6" i="4"/>
  <c r="W6" i="4"/>
  <c r="O6" i="4"/>
  <c r="U6" i="4" s="1"/>
  <c r="AB5" i="4"/>
  <c r="Y5" i="4"/>
  <c r="X5" i="4"/>
  <c r="P5" i="4"/>
  <c r="AA4" i="4"/>
  <c r="S4" i="4"/>
  <c r="R4" i="4"/>
  <c r="AB4" i="4"/>
  <c r="Z4" i="4"/>
  <c r="Y4" i="4"/>
  <c r="X4" i="4"/>
  <c r="W4" i="4"/>
  <c r="V4" i="4"/>
  <c r="U4" i="4"/>
  <c r="T4" i="4"/>
  <c r="Q4" i="4"/>
  <c r="Q6" i="4" l="1"/>
  <c r="S6" i="4"/>
  <c r="T6" i="4"/>
  <c r="V6" i="4"/>
  <c r="R6" i="4"/>
  <c r="V14" i="4"/>
  <c r="V11" i="4"/>
  <c r="Z17" i="4"/>
  <c r="Z15" i="4"/>
  <c r="Z13" i="4"/>
  <c r="Z11" i="4"/>
  <c r="Z9" i="4"/>
  <c r="Z5" i="4"/>
  <c r="Z16" i="4"/>
  <c r="Z14" i="4"/>
  <c r="Z12" i="4"/>
  <c r="Z10" i="4"/>
  <c r="Z8" i="4"/>
  <c r="O7" i="4"/>
  <c r="Y8" i="4"/>
  <c r="Y10" i="4"/>
  <c r="Y12" i="4"/>
  <c r="Y14" i="4"/>
  <c r="Y16" i="4"/>
  <c r="O5" i="4"/>
  <c r="R5" i="4" s="1"/>
  <c r="W5" i="4"/>
  <c r="AA8" i="4"/>
  <c r="W9" i="4"/>
  <c r="AA10" i="4"/>
  <c r="W11" i="4"/>
  <c r="AA12" i="4"/>
  <c r="W13" i="4"/>
  <c r="AA14" i="4"/>
  <c r="W15" i="4"/>
  <c r="AA16" i="4"/>
  <c r="W17" i="4"/>
  <c r="Y9" i="4"/>
  <c r="Y11" i="4"/>
  <c r="Y13" i="4"/>
  <c r="Y15" i="4"/>
  <c r="Y17" i="4"/>
  <c r="AA5" i="4"/>
  <c r="W8" i="4"/>
  <c r="AA9" i="4"/>
  <c r="W10" i="4"/>
  <c r="AA11" i="4"/>
  <c r="W12" i="4"/>
  <c r="AA13" i="4"/>
  <c r="W14" i="4"/>
  <c r="AA15" i="4"/>
  <c r="W16" i="4"/>
  <c r="AA17" i="4"/>
  <c r="V5" i="4" l="1"/>
  <c r="AC6" i="4"/>
  <c r="S5" i="4"/>
  <c r="U5" i="4"/>
  <c r="T5" i="4"/>
  <c r="Q5" i="4"/>
  <c r="V7" i="4"/>
  <c r="R7" i="4"/>
  <c r="T7" i="4"/>
  <c r="S7" i="4"/>
  <c r="U7" i="4"/>
  <c r="Q7" i="4"/>
  <c r="O11" i="4"/>
  <c r="O17" i="4"/>
  <c r="Q17" i="4" s="1"/>
  <c r="O14" i="4"/>
  <c r="O16" i="4"/>
  <c r="Q16" i="4" s="1"/>
  <c r="O15" i="4"/>
  <c r="Q15" i="4" s="1"/>
  <c r="O8" i="4"/>
  <c r="Q8" i="4" s="1"/>
  <c r="O9" i="4"/>
  <c r="Q9" i="4" s="1"/>
  <c r="O10" i="4"/>
  <c r="O12" i="4"/>
  <c r="Q12" i="4" s="1"/>
  <c r="O13" i="4"/>
  <c r="Q13" i="4" s="1"/>
  <c r="T14" i="4" l="1"/>
  <c r="U14" i="4"/>
  <c r="R14" i="4"/>
  <c r="S14" i="4"/>
  <c r="T13" i="4"/>
  <c r="R13" i="4"/>
  <c r="U13" i="4"/>
  <c r="V13" i="4"/>
  <c r="S13" i="4"/>
  <c r="T11" i="4"/>
  <c r="U11" i="4"/>
  <c r="R11" i="4"/>
  <c r="S11" i="4"/>
  <c r="T10" i="4"/>
  <c r="S10" i="4"/>
  <c r="V10" i="4"/>
  <c r="U10" i="4"/>
  <c r="R10" i="4"/>
  <c r="Q11" i="4"/>
  <c r="Q14" i="4"/>
  <c r="T12" i="4"/>
  <c r="U12" i="4"/>
  <c r="V12" i="4"/>
  <c r="S12" i="4"/>
  <c r="R12" i="4"/>
  <c r="T9" i="4"/>
  <c r="V9" i="4"/>
  <c r="R9" i="4"/>
  <c r="U9" i="4"/>
  <c r="S9" i="4"/>
  <c r="T15" i="4"/>
  <c r="R15" i="4"/>
  <c r="S15" i="4"/>
  <c r="V15" i="4"/>
  <c r="U15" i="4"/>
  <c r="Q10" i="4"/>
  <c r="AC5" i="4"/>
  <c r="T8" i="4"/>
  <c r="U8" i="4"/>
  <c r="V8" i="4"/>
  <c r="S8" i="4"/>
  <c r="R8" i="4"/>
  <c r="T16" i="4"/>
  <c r="V16" i="4"/>
  <c r="S16" i="4"/>
  <c r="R16" i="4"/>
  <c r="U16" i="4"/>
  <c r="T17" i="4"/>
  <c r="U17" i="4"/>
  <c r="V17" i="4"/>
  <c r="R17" i="4"/>
  <c r="S17" i="4"/>
  <c r="AC7" i="4"/>
  <c r="AC15" i="4" l="1"/>
  <c r="AC9" i="4"/>
  <c r="AC11" i="4"/>
  <c r="AC8" i="4"/>
  <c r="AC13" i="4"/>
  <c r="AC12" i="4"/>
  <c r="AC17" i="4"/>
  <c r="AC16" i="4"/>
  <c r="AC10" i="4"/>
  <c r="AC14" i="4"/>
  <c r="M91" i="2" l="1"/>
  <c r="AA94" i="2" s="1"/>
  <c r="L91" i="2"/>
  <c r="Z94" i="2" s="1"/>
  <c r="K91" i="2"/>
  <c r="M94" i="2"/>
  <c r="L94" i="2"/>
  <c r="K94" i="2"/>
  <c r="J94" i="2"/>
  <c r="I94" i="2"/>
  <c r="H94" i="2"/>
  <c r="G94" i="2"/>
  <c r="F94" i="2"/>
  <c r="E94" i="2"/>
  <c r="F91" i="2"/>
  <c r="E91" i="2"/>
  <c r="S94" i="2" s="1"/>
  <c r="D94" i="2"/>
  <c r="D91" i="2"/>
  <c r="AB94" i="2"/>
  <c r="AB91" i="2"/>
  <c r="AA91" i="2"/>
  <c r="Y91" i="2"/>
  <c r="S91" i="2"/>
  <c r="R91" i="2"/>
  <c r="Z91" i="2" l="1"/>
  <c r="Y94" i="2"/>
  <c r="T94" i="2"/>
  <c r="T91" i="2"/>
  <c r="G91" i="2"/>
  <c r="R94" i="2"/>
  <c r="U94" i="2" l="1"/>
  <c r="H91" i="2"/>
  <c r="U91" i="2"/>
  <c r="I91" i="2" l="1"/>
  <c r="V94" i="2"/>
  <c r="V91" i="2"/>
  <c r="J91" i="2" l="1"/>
  <c r="W94" i="2"/>
  <c r="W91" i="2"/>
  <c r="X94" i="2" l="1"/>
  <c r="X91" i="2"/>
  <c r="V28" i="3" l="1"/>
  <c r="S28" i="3"/>
  <c r="R28" i="3"/>
  <c r="O28" i="3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AD82" i="2"/>
  <c r="AC82" i="2"/>
  <c r="AB82" i="2"/>
  <c r="AA82" i="2"/>
  <c r="Z82" i="2"/>
  <c r="Y82" i="2"/>
  <c r="X82" i="2"/>
  <c r="W82" i="2"/>
  <c r="V82" i="2"/>
  <c r="T82" i="2"/>
  <c r="S82" i="2"/>
  <c r="R82" i="2"/>
  <c r="Q82" i="2"/>
  <c r="P82" i="2"/>
  <c r="AD81" i="2"/>
  <c r="AC81" i="2"/>
  <c r="AB81" i="2"/>
  <c r="AA81" i="2"/>
  <c r="Z81" i="2"/>
  <c r="Y81" i="2"/>
  <c r="X81" i="2"/>
  <c r="W81" i="2"/>
  <c r="V81" i="2"/>
  <c r="U81" i="2"/>
  <c r="S81" i="2"/>
  <c r="R81" i="2"/>
  <c r="Q81" i="2"/>
  <c r="P81" i="2"/>
  <c r="AD80" i="2"/>
  <c r="AC80" i="2"/>
  <c r="AB80" i="2"/>
  <c r="AA80" i="2"/>
  <c r="Z80" i="2"/>
  <c r="Y80" i="2"/>
  <c r="X80" i="2"/>
  <c r="W80" i="2"/>
  <c r="V80" i="2"/>
  <c r="U80" i="2"/>
  <c r="T80" i="2"/>
  <c r="R80" i="2"/>
  <c r="Q80" i="2"/>
  <c r="P80" i="2"/>
  <c r="AD79" i="2"/>
  <c r="AC79" i="2"/>
  <c r="AB79" i="2"/>
  <c r="AA79" i="2"/>
  <c r="Z79" i="2"/>
  <c r="Y79" i="2"/>
  <c r="X79" i="2"/>
  <c r="W79" i="2"/>
  <c r="V79" i="2"/>
  <c r="U79" i="2"/>
  <c r="T79" i="2"/>
  <c r="S79" i="2"/>
  <c r="Q79" i="2"/>
  <c r="P79" i="2"/>
  <c r="T78" i="2"/>
  <c r="AC78" i="2"/>
  <c r="AB78" i="2"/>
  <c r="AA78" i="2"/>
  <c r="Z78" i="2"/>
  <c r="Y78" i="2"/>
  <c r="I78" i="2"/>
  <c r="X78" i="2" s="1"/>
  <c r="H78" i="2"/>
  <c r="W78" i="2" s="1"/>
  <c r="G78" i="2"/>
  <c r="V78" i="2" s="1"/>
  <c r="F78" i="2"/>
  <c r="U78" i="2" s="1"/>
  <c r="E78" i="2"/>
  <c r="D78" i="2"/>
  <c r="S78" i="2" s="1"/>
  <c r="C78" i="2"/>
  <c r="R78" i="2" s="1"/>
  <c r="T28" i="3" l="1"/>
  <c r="F98" i="1"/>
  <c r="J98" i="1" s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S96" i="1"/>
  <c r="S95" i="1"/>
  <c r="S94" i="1"/>
  <c r="S93" i="1"/>
  <c r="S92" i="1"/>
  <c r="S91" i="1"/>
  <c r="S90" i="1"/>
  <c r="S89" i="1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AD69" i="2"/>
  <c r="AC69" i="2"/>
  <c r="AB69" i="2"/>
  <c r="AA69" i="2"/>
  <c r="Z69" i="2"/>
  <c r="Y69" i="2"/>
  <c r="X69" i="2"/>
  <c r="W69" i="2"/>
  <c r="V69" i="2"/>
  <c r="T69" i="2"/>
  <c r="S69" i="2"/>
  <c r="R69" i="2"/>
  <c r="Q69" i="2"/>
  <c r="P69" i="2"/>
  <c r="AD68" i="2"/>
  <c r="AC68" i="2"/>
  <c r="AB68" i="2"/>
  <c r="AA68" i="2"/>
  <c r="Z68" i="2"/>
  <c r="Y68" i="2"/>
  <c r="X68" i="2"/>
  <c r="W68" i="2"/>
  <c r="V68" i="2"/>
  <c r="U68" i="2"/>
  <c r="S68" i="2"/>
  <c r="R68" i="2"/>
  <c r="Q68" i="2"/>
  <c r="P68" i="2"/>
  <c r="AD67" i="2"/>
  <c r="AC67" i="2"/>
  <c r="AB67" i="2"/>
  <c r="AA67" i="2"/>
  <c r="Z67" i="2"/>
  <c r="Y67" i="2"/>
  <c r="X67" i="2"/>
  <c r="W67" i="2"/>
  <c r="V67" i="2"/>
  <c r="U67" i="2"/>
  <c r="T67" i="2"/>
  <c r="R67" i="2"/>
  <c r="Q67" i="2"/>
  <c r="P67" i="2"/>
  <c r="AD66" i="2"/>
  <c r="AC66" i="2"/>
  <c r="AB66" i="2"/>
  <c r="AA66" i="2"/>
  <c r="Z66" i="2"/>
  <c r="Y66" i="2"/>
  <c r="X66" i="2"/>
  <c r="W66" i="2"/>
  <c r="V66" i="2"/>
  <c r="U66" i="2"/>
  <c r="T66" i="2"/>
  <c r="S66" i="2"/>
  <c r="Q66" i="2"/>
  <c r="P66" i="2"/>
  <c r="AC65" i="2"/>
  <c r="AB65" i="2"/>
  <c r="AA65" i="2"/>
  <c r="Z65" i="2"/>
  <c r="Y65" i="2"/>
  <c r="I65" i="2"/>
  <c r="X65" i="2" s="1"/>
  <c r="H65" i="2"/>
  <c r="W65" i="2" s="1"/>
  <c r="G65" i="2"/>
  <c r="V65" i="2" s="1"/>
  <c r="F65" i="2"/>
  <c r="U65" i="2" s="1"/>
  <c r="E65" i="2"/>
  <c r="T65" i="2" s="1"/>
  <c r="D65" i="2"/>
  <c r="S65" i="2" s="1"/>
  <c r="C65" i="2"/>
  <c r="R65" i="2" s="1"/>
  <c r="L98" i="1" l="1"/>
  <c r="N98" i="1"/>
  <c r="F84" i="1"/>
  <c r="N84" i="1" s="1"/>
  <c r="S83" i="1"/>
  <c r="R83" i="1"/>
  <c r="Q83" i="1"/>
  <c r="P83" i="1"/>
  <c r="O83" i="1"/>
  <c r="N83" i="1"/>
  <c r="M83" i="1"/>
  <c r="L83" i="1"/>
  <c r="K83" i="1"/>
  <c r="J83" i="1"/>
  <c r="F83" i="1"/>
  <c r="S82" i="1"/>
  <c r="S81" i="1"/>
  <c r="S80" i="1"/>
  <c r="S79" i="1"/>
  <c r="S78" i="1"/>
  <c r="S77" i="1"/>
  <c r="S76" i="1"/>
  <c r="S75" i="1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AD58" i="2"/>
  <c r="AC58" i="2"/>
  <c r="AB58" i="2"/>
  <c r="AA58" i="2"/>
  <c r="Z58" i="2"/>
  <c r="Y58" i="2"/>
  <c r="X58" i="2"/>
  <c r="W58" i="2"/>
  <c r="V58" i="2"/>
  <c r="T58" i="2"/>
  <c r="S58" i="2"/>
  <c r="R58" i="2"/>
  <c r="Q58" i="2"/>
  <c r="P58" i="2"/>
  <c r="AD57" i="2"/>
  <c r="AC57" i="2"/>
  <c r="AB57" i="2"/>
  <c r="AA57" i="2"/>
  <c r="Z57" i="2"/>
  <c r="Y57" i="2"/>
  <c r="X57" i="2"/>
  <c r="W57" i="2"/>
  <c r="V57" i="2"/>
  <c r="U57" i="2"/>
  <c r="S57" i="2"/>
  <c r="R57" i="2"/>
  <c r="Q57" i="2"/>
  <c r="P57" i="2"/>
  <c r="AD56" i="2"/>
  <c r="AC56" i="2"/>
  <c r="AB56" i="2"/>
  <c r="AA56" i="2"/>
  <c r="Z56" i="2"/>
  <c r="Y56" i="2"/>
  <c r="X56" i="2"/>
  <c r="W56" i="2"/>
  <c r="V56" i="2"/>
  <c r="U56" i="2"/>
  <c r="T56" i="2"/>
  <c r="R56" i="2"/>
  <c r="Q56" i="2"/>
  <c r="P56" i="2"/>
  <c r="AD55" i="2"/>
  <c r="AC55" i="2"/>
  <c r="AB55" i="2"/>
  <c r="AA55" i="2"/>
  <c r="Z55" i="2"/>
  <c r="Y55" i="2"/>
  <c r="X55" i="2"/>
  <c r="W55" i="2"/>
  <c r="V55" i="2"/>
  <c r="U55" i="2"/>
  <c r="T55" i="2"/>
  <c r="S55" i="2"/>
  <c r="Q55" i="2"/>
  <c r="P55" i="2"/>
  <c r="W54" i="2"/>
  <c r="AC54" i="2"/>
  <c r="AB54" i="2"/>
  <c r="AA54" i="2"/>
  <c r="Z54" i="2"/>
  <c r="Y54" i="2"/>
  <c r="X54" i="2"/>
  <c r="G54" i="2"/>
  <c r="V54" i="2" s="1"/>
  <c r="F54" i="2"/>
  <c r="U54" i="2" s="1"/>
  <c r="E54" i="2"/>
  <c r="T54" i="2" s="1"/>
  <c r="D54" i="2"/>
  <c r="S54" i="2" s="1"/>
  <c r="C54" i="2"/>
  <c r="R54" i="2" s="1"/>
  <c r="I83" i="1" l="1"/>
  <c r="H83" i="1"/>
  <c r="E83" i="1"/>
  <c r="J84" i="1"/>
  <c r="L84" i="1"/>
  <c r="G83" i="1"/>
  <c r="F70" i="1"/>
  <c r="N70" i="1" s="1"/>
  <c r="S69" i="1"/>
  <c r="R69" i="1"/>
  <c r="Q69" i="1"/>
  <c r="P69" i="1"/>
  <c r="O69" i="1"/>
  <c r="N69" i="1"/>
  <c r="M69" i="1"/>
  <c r="L69" i="1"/>
  <c r="K69" i="1"/>
  <c r="S68" i="1"/>
  <c r="S67" i="1"/>
  <c r="S66" i="1"/>
  <c r="S65" i="1"/>
  <c r="S64" i="1"/>
  <c r="S63" i="1"/>
  <c r="S62" i="1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AD46" i="2"/>
  <c r="AC46" i="2"/>
  <c r="AB46" i="2"/>
  <c r="AA46" i="2"/>
  <c r="Z46" i="2"/>
  <c r="Y46" i="2"/>
  <c r="X46" i="2"/>
  <c r="W46" i="2"/>
  <c r="V46" i="2"/>
  <c r="T46" i="2"/>
  <c r="S46" i="2"/>
  <c r="R46" i="2"/>
  <c r="Q46" i="2"/>
  <c r="P46" i="2"/>
  <c r="AD45" i="2"/>
  <c r="AC45" i="2"/>
  <c r="AB45" i="2"/>
  <c r="AA45" i="2"/>
  <c r="Z45" i="2"/>
  <c r="Y45" i="2"/>
  <c r="X45" i="2"/>
  <c r="W45" i="2"/>
  <c r="V45" i="2"/>
  <c r="U45" i="2"/>
  <c r="S45" i="2"/>
  <c r="R45" i="2"/>
  <c r="Q45" i="2"/>
  <c r="P45" i="2"/>
  <c r="AD44" i="2"/>
  <c r="AC44" i="2"/>
  <c r="AB44" i="2"/>
  <c r="AA44" i="2"/>
  <c r="Z44" i="2"/>
  <c r="Y44" i="2"/>
  <c r="X44" i="2"/>
  <c r="W44" i="2"/>
  <c r="V44" i="2"/>
  <c r="U44" i="2"/>
  <c r="T44" i="2"/>
  <c r="R44" i="2"/>
  <c r="Q44" i="2"/>
  <c r="P44" i="2"/>
  <c r="AD43" i="2"/>
  <c r="AC43" i="2"/>
  <c r="AB43" i="2"/>
  <c r="AA43" i="2"/>
  <c r="Z43" i="2"/>
  <c r="Y43" i="2"/>
  <c r="X43" i="2"/>
  <c r="W43" i="2"/>
  <c r="V43" i="2"/>
  <c r="U43" i="2"/>
  <c r="T43" i="2"/>
  <c r="S43" i="2"/>
  <c r="Q43" i="2"/>
  <c r="P43" i="2"/>
  <c r="Z42" i="2"/>
  <c r="AC42" i="2"/>
  <c r="AB42" i="2"/>
  <c r="AA42" i="2"/>
  <c r="Y42" i="2"/>
  <c r="X42" i="2"/>
  <c r="H42" i="2"/>
  <c r="W42" i="2" s="1"/>
  <c r="G42" i="2"/>
  <c r="V42" i="2" s="1"/>
  <c r="F42" i="2"/>
  <c r="U42" i="2" s="1"/>
  <c r="E42" i="2"/>
  <c r="T42" i="2" s="1"/>
  <c r="D42" i="2"/>
  <c r="S42" i="2" s="1"/>
  <c r="C42" i="2"/>
  <c r="R42" i="2" s="1"/>
  <c r="F69" i="1" l="1"/>
  <c r="G69" i="1"/>
  <c r="E69" i="1"/>
  <c r="H69" i="1"/>
  <c r="I69" i="1"/>
  <c r="J69" i="1"/>
  <c r="J70" i="1"/>
  <c r="L70" i="1"/>
  <c r="F57" i="1"/>
  <c r="J57" i="1" s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S55" i="1"/>
  <c r="S54" i="1"/>
  <c r="S53" i="1"/>
  <c r="S52" i="1"/>
  <c r="S51" i="1"/>
  <c r="S50" i="1"/>
  <c r="S49" i="1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AD36" i="2"/>
  <c r="AC36" i="2"/>
  <c r="AB36" i="2"/>
  <c r="AA36" i="2"/>
  <c r="Z36" i="2"/>
  <c r="X36" i="2"/>
  <c r="W36" i="2"/>
  <c r="V36" i="2"/>
  <c r="U36" i="2"/>
  <c r="T36" i="2"/>
  <c r="S36" i="2"/>
  <c r="R36" i="2"/>
  <c r="Q36" i="2"/>
  <c r="P36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AD32" i="2"/>
  <c r="AC32" i="2"/>
  <c r="AB32" i="2"/>
  <c r="AA32" i="2"/>
  <c r="Z32" i="2"/>
  <c r="Y32" i="2"/>
  <c r="X32" i="2"/>
  <c r="W32" i="2"/>
  <c r="V32" i="2"/>
  <c r="T32" i="2"/>
  <c r="S32" i="2"/>
  <c r="R32" i="2"/>
  <c r="Q32" i="2"/>
  <c r="P32" i="2"/>
  <c r="AD31" i="2"/>
  <c r="AC31" i="2"/>
  <c r="AB31" i="2"/>
  <c r="AA31" i="2"/>
  <c r="Z31" i="2"/>
  <c r="Y31" i="2"/>
  <c r="X31" i="2"/>
  <c r="W31" i="2"/>
  <c r="V31" i="2"/>
  <c r="U31" i="2"/>
  <c r="S31" i="2"/>
  <c r="R31" i="2"/>
  <c r="Q31" i="2"/>
  <c r="P31" i="2"/>
  <c r="AD30" i="2"/>
  <c r="AC30" i="2"/>
  <c r="AB30" i="2"/>
  <c r="AA30" i="2"/>
  <c r="Z30" i="2"/>
  <c r="Y30" i="2"/>
  <c r="X30" i="2"/>
  <c r="W30" i="2"/>
  <c r="V30" i="2"/>
  <c r="U30" i="2"/>
  <c r="T30" i="2"/>
  <c r="R30" i="2"/>
  <c r="Q30" i="2"/>
  <c r="P30" i="2"/>
  <c r="AD29" i="2"/>
  <c r="AC29" i="2"/>
  <c r="AB29" i="2"/>
  <c r="AA29" i="2"/>
  <c r="Z29" i="2"/>
  <c r="Y29" i="2"/>
  <c r="X29" i="2"/>
  <c r="W29" i="2"/>
  <c r="V29" i="2"/>
  <c r="U29" i="2"/>
  <c r="T29" i="2"/>
  <c r="S29" i="2"/>
  <c r="Q29" i="2"/>
  <c r="P29" i="2"/>
  <c r="AC28" i="2"/>
  <c r="AB28" i="2"/>
  <c r="AA28" i="2"/>
  <c r="Z28" i="2"/>
  <c r="J28" i="2"/>
  <c r="Y28" i="2" s="1"/>
  <c r="I28" i="2"/>
  <c r="X28" i="2" s="1"/>
  <c r="H28" i="2"/>
  <c r="W28" i="2" s="1"/>
  <c r="G28" i="2"/>
  <c r="V28" i="2" s="1"/>
  <c r="F28" i="2"/>
  <c r="U28" i="2" s="1"/>
  <c r="E28" i="2"/>
  <c r="T28" i="2" s="1"/>
  <c r="D28" i="2"/>
  <c r="S28" i="2" s="1"/>
  <c r="C28" i="2"/>
  <c r="R28" i="2" s="1"/>
  <c r="L57" i="1" l="1"/>
  <c r="N57" i="1"/>
  <c r="F44" i="1"/>
  <c r="J44" i="1" s="1"/>
  <c r="S43" i="1"/>
  <c r="R43" i="1"/>
  <c r="Q43" i="1"/>
  <c r="P43" i="1"/>
  <c r="O43" i="1"/>
  <c r="N43" i="1"/>
  <c r="S42" i="1"/>
  <c r="S41" i="1"/>
  <c r="S40" i="1"/>
  <c r="S39" i="1"/>
  <c r="S38" i="1"/>
  <c r="S37" i="1"/>
  <c r="S36" i="1"/>
  <c r="S35" i="1"/>
  <c r="S34" i="1"/>
  <c r="S33" i="1"/>
  <c r="G8" i="3"/>
  <c r="D8" i="3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AD20" i="2"/>
  <c r="AC20" i="2"/>
  <c r="AB20" i="2"/>
  <c r="AA20" i="2"/>
  <c r="Z20" i="2"/>
  <c r="Y20" i="2"/>
  <c r="X20" i="2"/>
  <c r="W20" i="2"/>
  <c r="V20" i="2"/>
  <c r="T20" i="2"/>
  <c r="S20" i="2"/>
  <c r="R20" i="2"/>
  <c r="Q20" i="2"/>
  <c r="P20" i="2"/>
  <c r="AD19" i="2"/>
  <c r="AC19" i="2"/>
  <c r="AB19" i="2"/>
  <c r="AA19" i="2"/>
  <c r="Z19" i="2"/>
  <c r="Y19" i="2"/>
  <c r="X19" i="2"/>
  <c r="W19" i="2"/>
  <c r="V19" i="2"/>
  <c r="U19" i="2"/>
  <c r="S19" i="2"/>
  <c r="R19" i="2"/>
  <c r="Q19" i="2"/>
  <c r="P19" i="2"/>
  <c r="AD18" i="2"/>
  <c r="AC18" i="2"/>
  <c r="AB18" i="2"/>
  <c r="AA18" i="2"/>
  <c r="Z18" i="2"/>
  <c r="Y18" i="2"/>
  <c r="X18" i="2"/>
  <c r="W18" i="2"/>
  <c r="V18" i="2"/>
  <c r="U18" i="2"/>
  <c r="T18" i="2"/>
  <c r="R18" i="2"/>
  <c r="Q18" i="2"/>
  <c r="P18" i="2"/>
  <c r="AD17" i="2"/>
  <c r="AC17" i="2"/>
  <c r="AB17" i="2"/>
  <c r="AA17" i="2"/>
  <c r="Z17" i="2"/>
  <c r="Y17" i="2"/>
  <c r="X17" i="2"/>
  <c r="W17" i="2"/>
  <c r="V17" i="2"/>
  <c r="U17" i="2"/>
  <c r="T17" i="2"/>
  <c r="S17" i="2"/>
  <c r="Q17" i="2"/>
  <c r="P17" i="2"/>
  <c r="AC16" i="2"/>
  <c r="AB16" i="2"/>
  <c r="AA16" i="2"/>
  <c r="Z16" i="2"/>
  <c r="Y16" i="2"/>
  <c r="X16" i="2"/>
  <c r="H16" i="2"/>
  <c r="W16" i="2" s="1"/>
  <c r="G16" i="2"/>
  <c r="V16" i="2" s="1"/>
  <c r="F16" i="2"/>
  <c r="U16" i="2" s="1"/>
  <c r="E16" i="2"/>
  <c r="T16" i="2" s="1"/>
  <c r="D16" i="2"/>
  <c r="S16" i="2" s="1"/>
  <c r="C16" i="2"/>
  <c r="R16" i="2" s="1"/>
  <c r="G43" i="1" l="1"/>
  <c r="K43" i="1"/>
  <c r="E43" i="1"/>
  <c r="M43" i="1"/>
  <c r="L43" i="1"/>
  <c r="F43" i="1"/>
  <c r="I43" i="1"/>
  <c r="H43" i="1"/>
  <c r="J43" i="1"/>
  <c r="L44" i="1"/>
  <c r="N44" i="1"/>
  <c r="F28" i="1"/>
  <c r="N28" i="1" s="1"/>
  <c r="S27" i="1"/>
  <c r="R27" i="1"/>
  <c r="Q27" i="1"/>
  <c r="P27" i="1"/>
  <c r="O27" i="1"/>
  <c r="N27" i="1"/>
  <c r="M27" i="1"/>
  <c r="L27" i="1"/>
  <c r="K27" i="1"/>
  <c r="S26" i="1"/>
  <c r="S25" i="1"/>
  <c r="S24" i="1"/>
  <c r="S23" i="1"/>
  <c r="S22" i="1"/>
  <c r="S21" i="1"/>
  <c r="S20" i="1"/>
  <c r="S19" i="1"/>
  <c r="AB98" i="4"/>
  <c r="AA98" i="4"/>
  <c r="Z98" i="4"/>
  <c r="Y98" i="4"/>
  <c r="X98" i="4"/>
  <c r="P98" i="4"/>
  <c r="AB97" i="4"/>
  <c r="AA97" i="4"/>
  <c r="Z97" i="4"/>
  <c r="Y97" i="4"/>
  <c r="X97" i="4"/>
  <c r="P97" i="4"/>
  <c r="AB96" i="4"/>
  <c r="AA96" i="4"/>
  <c r="Z96" i="4"/>
  <c r="Y96" i="4"/>
  <c r="X96" i="4"/>
  <c r="P96" i="4"/>
  <c r="AB95" i="4"/>
  <c r="AA95" i="4"/>
  <c r="Z95" i="4"/>
  <c r="Y95" i="4"/>
  <c r="X95" i="4"/>
  <c r="P95" i="4"/>
  <c r="P94" i="4"/>
  <c r="AB94" i="4"/>
  <c r="AA94" i="4"/>
  <c r="Z94" i="4"/>
  <c r="Y94" i="4"/>
  <c r="X94" i="4"/>
  <c r="P93" i="4"/>
  <c r="AB93" i="4"/>
  <c r="AA93" i="4"/>
  <c r="Z93" i="4"/>
  <c r="Y93" i="4"/>
  <c r="X93" i="4"/>
  <c r="T93" i="4"/>
  <c r="O93" i="4"/>
  <c r="W93" i="4" s="1"/>
  <c r="P92" i="4"/>
  <c r="AB92" i="4"/>
  <c r="AA92" i="4"/>
  <c r="Z92" i="4"/>
  <c r="Y92" i="4"/>
  <c r="X92" i="4"/>
  <c r="AB91" i="4"/>
  <c r="AA91" i="4"/>
  <c r="Z91" i="4"/>
  <c r="Y91" i="4"/>
  <c r="X91" i="4"/>
  <c r="W91" i="4"/>
  <c r="V91" i="4"/>
  <c r="U91" i="4"/>
  <c r="T91" i="4"/>
  <c r="S91" i="4"/>
  <c r="R91" i="4"/>
  <c r="Q91" i="4"/>
  <c r="AB86" i="4"/>
  <c r="AA86" i="4"/>
  <c r="Z86" i="4"/>
  <c r="Y86" i="4"/>
  <c r="X86" i="4"/>
  <c r="P86" i="4"/>
  <c r="AB85" i="4"/>
  <c r="AA85" i="4"/>
  <c r="Z85" i="4"/>
  <c r="Y85" i="4"/>
  <c r="X85" i="4"/>
  <c r="P85" i="4"/>
  <c r="AB84" i="4"/>
  <c r="AA84" i="4"/>
  <c r="Z84" i="4"/>
  <c r="Y84" i="4"/>
  <c r="X84" i="4"/>
  <c r="P84" i="4"/>
  <c r="AB83" i="4"/>
  <c r="AA83" i="4"/>
  <c r="Z83" i="4"/>
  <c r="Y83" i="4"/>
  <c r="X83" i="4"/>
  <c r="P83" i="4"/>
  <c r="P82" i="4"/>
  <c r="AB82" i="4"/>
  <c r="AA82" i="4"/>
  <c r="Z82" i="4"/>
  <c r="Y82" i="4"/>
  <c r="X82" i="4"/>
  <c r="P81" i="4"/>
  <c r="AB81" i="4"/>
  <c r="AA81" i="4"/>
  <c r="Z81" i="4"/>
  <c r="Y81" i="4"/>
  <c r="X81" i="4"/>
  <c r="O81" i="4"/>
  <c r="V81" i="4" s="1"/>
  <c r="P80" i="4"/>
  <c r="AB80" i="4"/>
  <c r="AA80" i="4"/>
  <c r="Z80" i="4"/>
  <c r="Y80" i="4"/>
  <c r="X80" i="4"/>
  <c r="AB79" i="4"/>
  <c r="AA79" i="4"/>
  <c r="Z79" i="4"/>
  <c r="Y79" i="4"/>
  <c r="X79" i="4"/>
  <c r="W79" i="4"/>
  <c r="V79" i="4"/>
  <c r="U79" i="4"/>
  <c r="T79" i="4"/>
  <c r="S79" i="4"/>
  <c r="R79" i="4"/>
  <c r="Q79" i="4"/>
  <c r="AB74" i="4"/>
  <c r="AA74" i="4"/>
  <c r="Z74" i="4"/>
  <c r="Y74" i="4"/>
  <c r="X74" i="4"/>
  <c r="W74" i="4"/>
  <c r="V74" i="4"/>
  <c r="P74" i="4"/>
  <c r="AB73" i="4"/>
  <c r="AA73" i="4"/>
  <c r="Z73" i="4"/>
  <c r="Y73" i="4"/>
  <c r="X73" i="4"/>
  <c r="W73" i="4"/>
  <c r="V73" i="4"/>
  <c r="P73" i="4"/>
  <c r="AB72" i="4"/>
  <c r="AA72" i="4"/>
  <c r="Z72" i="4"/>
  <c r="Y72" i="4"/>
  <c r="X72" i="4"/>
  <c r="W72" i="4"/>
  <c r="V72" i="4"/>
  <c r="P72" i="4"/>
  <c r="AB71" i="4"/>
  <c r="AA71" i="4"/>
  <c r="Z71" i="4"/>
  <c r="Y71" i="4"/>
  <c r="X71" i="4"/>
  <c r="W71" i="4"/>
  <c r="V71" i="4"/>
  <c r="P71" i="4"/>
  <c r="P70" i="4"/>
  <c r="AB70" i="4"/>
  <c r="AA70" i="4"/>
  <c r="Z70" i="4"/>
  <c r="Y70" i="4"/>
  <c r="X70" i="4"/>
  <c r="W70" i="4"/>
  <c r="V70" i="4"/>
  <c r="P69" i="4"/>
  <c r="AB69" i="4"/>
  <c r="AA69" i="4"/>
  <c r="Z69" i="4"/>
  <c r="Y69" i="4"/>
  <c r="X69" i="4"/>
  <c r="W69" i="4"/>
  <c r="V69" i="4"/>
  <c r="O69" i="4"/>
  <c r="T69" i="4" s="1"/>
  <c r="P68" i="4"/>
  <c r="AB68" i="4"/>
  <c r="AA68" i="4"/>
  <c r="Z68" i="4"/>
  <c r="Y68" i="4"/>
  <c r="X68" i="4"/>
  <c r="W68" i="4"/>
  <c r="V68" i="4"/>
  <c r="AB67" i="4"/>
  <c r="AA67" i="4"/>
  <c r="Z67" i="4"/>
  <c r="Y67" i="4"/>
  <c r="X67" i="4"/>
  <c r="W67" i="4"/>
  <c r="V67" i="4"/>
  <c r="U67" i="4"/>
  <c r="T67" i="4"/>
  <c r="S67" i="4"/>
  <c r="R67" i="4"/>
  <c r="Q67" i="4"/>
  <c r="AB62" i="4"/>
  <c r="AA62" i="4"/>
  <c r="Z62" i="4"/>
  <c r="Y62" i="4"/>
  <c r="X62" i="4"/>
  <c r="W62" i="4"/>
  <c r="P62" i="4"/>
  <c r="AB61" i="4"/>
  <c r="AA61" i="4"/>
  <c r="Z61" i="4"/>
  <c r="Y61" i="4"/>
  <c r="X61" i="4"/>
  <c r="W61" i="4"/>
  <c r="P61" i="4"/>
  <c r="AB60" i="4"/>
  <c r="AA60" i="4"/>
  <c r="Z60" i="4"/>
  <c r="Y60" i="4"/>
  <c r="X60" i="4"/>
  <c r="W60" i="4"/>
  <c r="P60" i="4"/>
  <c r="AB59" i="4"/>
  <c r="AA59" i="4"/>
  <c r="Z59" i="4"/>
  <c r="Y59" i="4"/>
  <c r="X59" i="4"/>
  <c r="W59" i="4"/>
  <c r="P59" i="4"/>
  <c r="AB58" i="4"/>
  <c r="AA58" i="4"/>
  <c r="Z58" i="4"/>
  <c r="Y58" i="4"/>
  <c r="X58" i="4"/>
  <c r="W58" i="4"/>
  <c r="P58" i="4"/>
  <c r="AB57" i="4"/>
  <c r="AA57" i="4"/>
  <c r="Z57" i="4"/>
  <c r="Y57" i="4"/>
  <c r="X57" i="4"/>
  <c r="W57" i="4"/>
  <c r="P57" i="4"/>
  <c r="AB56" i="4"/>
  <c r="AA56" i="4"/>
  <c r="Z56" i="4"/>
  <c r="Y56" i="4"/>
  <c r="X56" i="4"/>
  <c r="W56" i="4"/>
  <c r="P56" i="4"/>
  <c r="AB55" i="4"/>
  <c r="AA55" i="4"/>
  <c r="Z55" i="4"/>
  <c r="Y55" i="4"/>
  <c r="X55" i="4"/>
  <c r="W55" i="4"/>
  <c r="P55" i="4"/>
  <c r="P54" i="4"/>
  <c r="AB54" i="4"/>
  <c r="AA54" i="4"/>
  <c r="Z54" i="4"/>
  <c r="Y54" i="4"/>
  <c r="X54" i="4"/>
  <c r="W54" i="4"/>
  <c r="P53" i="4"/>
  <c r="AB53" i="4"/>
  <c r="AA53" i="4"/>
  <c r="Z53" i="4"/>
  <c r="Y53" i="4"/>
  <c r="X53" i="4"/>
  <c r="W53" i="4"/>
  <c r="O53" i="4"/>
  <c r="U53" i="4" s="1"/>
  <c r="P52" i="4"/>
  <c r="AB52" i="4"/>
  <c r="AA52" i="4"/>
  <c r="Z52" i="4"/>
  <c r="Y52" i="4"/>
  <c r="X52" i="4"/>
  <c r="W52" i="4"/>
  <c r="AB51" i="4"/>
  <c r="AA51" i="4"/>
  <c r="Z51" i="4"/>
  <c r="Y51" i="4"/>
  <c r="X51" i="4"/>
  <c r="W51" i="4"/>
  <c r="V51" i="4"/>
  <c r="U51" i="4"/>
  <c r="T51" i="4"/>
  <c r="S51" i="4"/>
  <c r="R51" i="4"/>
  <c r="Q51" i="4"/>
  <c r="AB46" i="4"/>
  <c r="AA46" i="4"/>
  <c r="Z46" i="4"/>
  <c r="Y46" i="4"/>
  <c r="O46" i="4"/>
  <c r="S46" i="4" s="1"/>
  <c r="P46" i="4"/>
  <c r="AB45" i="4"/>
  <c r="AA45" i="4"/>
  <c r="Z45" i="4"/>
  <c r="Y45" i="4"/>
  <c r="P45" i="4"/>
  <c r="AB44" i="4"/>
  <c r="AA44" i="4"/>
  <c r="Z44" i="4"/>
  <c r="Y44" i="4"/>
  <c r="X44" i="4"/>
  <c r="O44" i="4"/>
  <c r="U44" i="4" s="1"/>
  <c r="P44" i="4"/>
  <c r="AB43" i="4"/>
  <c r="AA43" i="4"/>
  <c r="Z43" i="4"/>
  <c r="Y43" i="4"/>
  <c r="P43" i="4"/>
  <c r="P42" i="4"/>
  <c r="AB42" i="4"/>
  <c r="AA42" i="4"/>
  <c r="Z42" i="4"/>
  <c r="Y42" i="4"/>
  <c r="O42" i="4"/>
  <c r="X42" i="4" s="1"/>
  <c r="P41" i="4"/>
  <c r="AB41" i="4"/>
  <c r="AA41" i="4"/>
  <c r="Z41" i="4"/>
  <c r="Y41" i="4"/>
  <c r="O41" i="4"/>
  <c r="U41" i="4" s="1"/>
  <c r="P40" i="4"/>
  <c r="AB40" i="4"/>
  <c r="AA40" i="4"/>
  <c r="Z40" i="4"/>
  <c r="Y40" i="4"/>
  <c r="Y39" i="4"/>
  <c r="AB39" i="4"/>
  <c r="AA39" i="4"/>
  <c r="Z39" i="4"/>
  <c r="X39" i="4"/>
  <c r="W39" i="4"/>
  <c r="V39" i="4"/>
  <c r="U39" i="4"/>
  <c r="T39" i="4"/>
  <c r="S39" i="4"/>
  <c r="R39" i="4"/>
  <c r="Q39" i="4"/>
  <c r="AB34" i="4"/>
  <c r="AA34" i="4"/>
  <c r="Z34" i="4"/>
  <c r="Y34" i="4"/>
  <c r="X34" i="4"/>
  <c r="W34" i="4"/>
  <c r="P34" i="4"/>
  <c r="AB33" i="4"/>
  <c r="AA33" i="4"/>
  <c r="Z33" i="4"/>
  <c r="Y33" i="4"/>
  <c r="X33" i="4"/>
  <c r="W33" i="4"/>
  <c r="P33" i="4"/>
  <c r="AB32" i="4"/>
  <c r="AA32" i="4"/>
  <c r="Z32" i="4"/>
  <c r="Y32" i="4"/>
  <c r="X32" i="4"/>
  <c r="W32" i="4"/>
  <c r="P32" i="4"/>
  <c r="AB31" i="4"/>
  <c r="AA31" i="4"/>
  <c r="Z31" i="4"/>
  <c r="Y31" i="4"/>
  <c r="X31" i="4"/>
  <c r="W31" i="4"/>
  <c r="P31" i="4"/>
  <c r="AB30" i="4"/>
  <c r="AA30" i="4"/>
  <c r="Z30" i="4"/>
  <c r="Y30" i="4"/>
  <c r="X30" i="4"/>
  <c r="W30" i="4"/>
  <c r="P30" i="4"/>
  <c r="AB29" i="4"/>
  <c r="AA29" i="4"/>
  <c r="Z29" i="4"/>
  <c r="Y29" i="4"/>
  <c r="X29" i="4"/>
  <c r="W29" i="4"/>
  <c r="P29" i="4"/>
  <c r="AB28" i="4"/>
  <c r="AA28" i="4"/>
  <c r="Z28" i="4"/>
  <c r="Y28" i="4"/>
  <c r="X28" i="4"/>
  <c r="W28" i="4"/>
  <c r="P28" i="4"/>
  <c r="AB27" i="4"/>
  <c r="AA27" i="4"/>
  <c r="Z27" i="4"/>
  <c r="Y27" i="4"/>
  <c r="X27" i="4"/>
  <c r="W27" i="4"/>
  <c r="P27" i="4"/>
  <c r="AB26" i="4"/>
  <c r="AA26" i="4"/>
  <c r="Z26" i="4"/>
  <c r="Y26" i="4"/>
  <c r="X26" i="4"/>
  <c r="W26" i="4"/>
  <c r="V26" i="4"/>
  <c r="P26" i="4"/>
  <c r="X25" i="4"/>
  <c r="P25" i="4"/>
  <c r="AB25" i="4"/>
  <c r="AA25" i="4"/>
  <c r="Z25" i="4"/>
  <c r="Y25" i="4"/>
  <c r="W25" i="4"/>
  <c r="P24" i="4"/>
  <c r="AB24" i="4"/>
  <c r="AA24" i="4"/>
  <c r="Z24" i="4"/>
  <c r="Y24" i="4"/>
  <c r="X24" i="4"/>
  <c r="W24" i="4"/>
  <c r="O24" i="4"/>
  <c r="T24" i="4" s="1"/>
  <c r="P23" i="4"/>
  <c r="AB23" i="4"/>
  <c r="AA23" i="4"/>
  <c r="Z23" i="4"/>
  <c r="Y23" i="4"/>
  <c r="X23" i="4"/>
  <c r="W23" i="4"/>
  <c r="X22" i="4"/>
  <c r="AB22" i="4"/>
  <c r="AA22" i="4"/>
  <c r="Z22" i="4"/>
  <c r="Y22" i="4"/>
  <c r="W22" i="4"/>
  <c r="V22" i="4"/>
  <c r="U22" i="4"/>
  <c r="T22" i="4"/>
  <c r="S22" i="4"/>
  <c r="R22" i="4"/>
  <c r="Q22" i="4"/>
  <c r="R81" i="4" l="1"/>
  <c r="R93" i="4"/>
  <c r="S93" i="4"/>
  <c r="U93" i="4"/>
  <c r="V93" i="4"/>
  <c r="S81" i="4"/>
  <c r="T81" i="4"/>
  <c r="U81" i="4"/>
  <c r="W81" i="4"/>
  <c r="R69" i="4"/>
  <c r="S69" i="4"/>
  <c r="U69" i="4"/>
  <c r="T44" i="4"/>
  <c r="T41" i="4"/>
  <c r="V41" i="4"/>
  <c r="R53" i="4"/>
  <c r="T53" i="4"/>
  <c r="S53" i="4"/>
  <c r="V53" i="4"/>
  <c r="Q53" i="4"/>
  <c r="R46" i="4"/>
  <c r="T46" i="4"/>
  <c r="V44" i="4"/>
  <c r="W46" i="4"/>
  <c r="W41" i="4"/>
  <c r="R42" i="4"/>
  <c r="W44" i="4"/>
  <c r="U46" i="4"/>
  <c r="X41" i="4"/>
  <c r="S42" i="4"/>
  <c r="V46" i="4"/>
  <c r="R41" i="4"/>
  <c r="U42" i="4"/>
  <c r="R44" i="4"/>
  <c r="X46" i="4"/>
  <c r="T42" i="4"/>
  <c r="S41" i="4"/>
  <c r="V42" i="4"/>
  <c r="S44" i="4"/>
  <c r="W42" i="4"/>
  <c r="U24" i="4"/>
  <c r="R24" i="4"/>
  <c r="V24" i="4"/>
  <c r="Q69" i="4"/>
  <c r="AC69" i="4" s="1"/>
  <c r="S24" i="4"/>
  <c r="O25" i="4"/>
  <c r="Q42" i="4"/>
  <c r="Q81" i="4"/>
  <c r="Q93" i="4"/>
  <c r="AC93" i="4" s="1"/>
  <c r="Q41" i="4"/>
  <c r="O40" i="4"/>
  <c r="O94" i="4"/>
  <c r="Q44" i="4"/>
  <c r="Q46" i="4"/>
  <c r="O62" i="4"/>
  <c r="O96" i="4"/>
  <c r="O29" i="4"/>
  <c r="O31" i="4"/>
  <c r="O33" i="4"/>
  <c r="O27" i="4"/>
  <c r="O98" i="4"/>
  <c r="E27" i="1"/>
  <c r="G27" i="1"/>
  <c r="H27" i="1"/>
  <c r="F27" i="1"/>
  <c r="I27" i="1"/>
  <c r="J27" i="1"/>
  <c r="J28" i="1"/>
  <c r="L28" i="1"/>
  <c r="O92" i="4"/>
  <c r="O95" i="4"/>
  <c r="O97" i="4"/>
  <c r="O82" i="4"/>
  <c r="O84" i="4"/>
  <c r="O86" i="4"/>
  <c r="O80" i="4"/>
  <c r="O83" i="4"/>
  <c r="O85" i="4"/>
  <c r="O70" i="4"/>
  <c r="O72" i="4"/>
  <c r="O74" i="4"/>
  <c r="O68" i="4"/>
  <c r="O71" i="4"/>
  <c r="O73" i="4"/>
  <c r="O54" i="4"/>
  <c r="O56" i="4"/>
  <c r="O58" i="4"/>
  <c r="O60" i="4"/>
  <c r="O52" i="4"/>
  <c r="O55" i="4"/>
  <c r="O57" i="4"/>
  <c r="O59" i="4"/>
  <c r="O61" i="4"/>
  <c r="O43" i="4"/>
  <c r="O45" i="4"/>
  <c r="Q24" i="4"/>
  <c r="O23" i="4"/>
  <c r="O26" i="4"/>
  <c r="O28" i="4"/>
  <c r="O30" i="4"/>
  <c r="O32" i="4"/>
  <c r="O34" i="4"/>
  <c r="AC81" i="4" l="1"/>
  <c r="Q95" i="4"/>
  <c r="W95" i="4"/>
  <c r="V95" i="4"/>
  <c r="U95" i="4"/>
  <c r="T95" i="4"/>
  <c r="S95" i="4"/>
  <c r="R95" i="4"/>
  <c r="S92" i="4"/>
  <c r="W92" i="4"/>
  <c r="V92" i="4"/>
  <c r="U92" i="4"/>
  <c r="R92" i="4"/>
  <c r="T92" i="4"/>
  <c r="Q92" i="4"/>
  <c r="S96" i="4"/>
  <c r="V96" i="4"/>
  <c r="R96" i="4"/>
  <c r="U96" i="4"/>
  <c r="Q96" i="4"/>
  <c r="T96" i="4"/>
  <c r="W96" i="4"/>
  <c r="Q98" i="4"/>
  <c r="W98" i="4"/>
  <c r="R98" i="4"/>
  <c r="V98" i="4"/>
  <c r="S98" i="4"/>
  <c r="U98" i="4"/>
  <c r="T98" i="4"/>
  <c r="V94" i="4"/>
  <c r="U94" i="4"/>
  <c r="Q94" i="4"/>
  <c r="AC94" i="4" s="1"/>
  <c r="T94" i="4"/>
  <c r="S94" i="4"/>
  <c r="W94" i="4"/>
  <c r="R94" i="4"/>
  <c r="V97" i="4"/>
  <c r="U97" i="4"/>
  <c r="T97" i="4"/>
  <c r="S97" i="4"/>
  <c r="Q97" i="4"/>
  <c r="R97" i="4"/>
  <c r="W97" i="4"/>
  <c r="W80" i="4"/>
  <c r="V80" i="4"/>
  <c r="R80" i="4"/>
  <c r="Q80" i="4"/>
  <c r="U80" i="4"/>
  <c r="T80" i="4"/>
  <c r="S80" i="4"/>
  <c r="R84" i="4"/>
  <c r="W84" i="4"/>
  <c r="Q84" i="4"/>
  <c r="U84" i="4"/>
  <c r="T84" i="4"/>
  <c r="V84" i="4"/>
  <c r="S84" i="4"/>
  <c r="U82" i="4"/>
  <c r="T82" i="4"/>
  <c r="W82" i="4"/>
  <c r="S82" i="4"/>
  <c r="R82" i="4"/>
  <c r="V82" i="4"/>
  <c r="Q82" i="4"/>
  <c r="U86" i="4"/>
  <c r="W86" i="4"/>
  <c r="S86" i="4"/>
  <c r="V86" i="4"/>
  <c r="Q86" i="4"/>
  <c r="T86" i="4"/>
  <c r="R86" i="4"/>
  <c r="U85" i="4"/>
  <c r="V85" i="4"/>
  <c r="T85" i="4"/>
  <c r="R85" i="4"/>
  <c r="W85" i="4"/>
  <c r="S85" i="4"/>
  <c r="Q85" i="4"/>
  <c r="W83" i="4"/>
  <c r="R83" i="4"/>
  <c r="Q83" i="4"/>
  <c r="V83" i="4"/>
  <c r="T83" i="4"/>
  <c r="U83" i="4"/>
  <c r="S83" i="4"/>
  <c r="T73" i="4"/>
  <c r="S73" i="4"/>
  <c r="R73" i="4"/>
  <c r="Q73" i="4"/>
  <c r="U73" i="4"/>
  <c r="U71" i="4"/>
  <c r="T71" i="4"/>
  <c r="S71" i="4"/>
  <c r="R71" i="4"/>
  <c r="Q71" i="4"/>
  <c r="U68" i="4"/>
  <c r="T68" i="4"/>
  <c r="S68" i="4"/>
  <c r="R68" i="4"/>
  <c r="Q68" i="4"/>
  <c r="U74" i="4"/>
  <c r="T74" i="4"/>
  <c r="S74" i="4"/>
  <c r="R74" i="4"/>
  <c r="Q74" i="4"/>
  <c r="Q72" i="4"/>
  <c r="R72" i="4"/>
  <c r="U72" i="4"/>
  <c r="T72" i="4"/>
  <c r="S72" i="4"/>
  <c r="T70" i="4"/>
  <c r="S70" i="4"/>
  <c r="R70" i="4"/>
  <c r="Q70" i="4"/>
  <c r="U70" i="4"/>
  <c r="AC44" i="4"/>
  <c r="R62" i="4"/>
  <c r="Q62" i="4"/>
  <c r="V62" i="4"/>
  <c r="S62" i="4"/>
  <c r="U62" i="4"/>
  <c r="T62" i="4"/>
  <c r="V61" i="4"/>
  <c r="S61" i="4"/>
  <c r="U61" i="4"/>
  <c r="T61" i="4"/>
  <c r="Q61" i="4"/>
  <c r="R61" i="4"/>
  <c r="T60" i="4"/>
  <c r="S60" i="4"/>
  <c r="R60" i="4"/>
  <c r="V60" i="4"/>
  <c r="Q60" i="4"/>
  <c r="U60" i="4"/>
  <c r="T56" i="4"/>
  <c r="R56" i="4"/>
  <c r="V56" i="4"/>
  <c r="U56" i="4"/>
  <c r="Q56" i="4"/>
  <c r="S56" i="4"/>
  <c r="Q59" i="4"/>
  <c r="U59" i="4"/>
  <c r="V59" i="4"/>
  <c r="R59" i="4"/>
  <c r="T59" i="4"/>
  <c r="S59" i="4"/>
  <c r="S57" i="4"/>
  <c r="R57" i="4"/>
  <c r="Q57" i="4"/>
  <c r="U57" i="4"/>
  <c r="V57" i="4"/>
  <c r="T57" i="4"/>
  <c r="S54" i="4"/>
  <c r="R54" i="4"/>
  <c r="T54" i="4"/>
  <c r="Q54" i="4"/>
  <c r="V54" i="4"/>
  <c r="U54" i="4"/>
  <c r="V58" i="4"/>
  <c r="U58" i="4"/>
  <c r="R58" i="4"/>
  <c r="T58" i="4"/>
  <c r="S58" i="4"/>
  <c r="Q58" i="4"/>
  <c r="U55" i="4"/>
  <c r="T55" i="4"/>
  <c r="S55" i="4"/>
  <c r="Q55" i="4"/>
  <c r="R55" i="4"/>
  <c r="V55" i="4"/>
  <c r="V52" i="4"/>
  <c r="U52" i="4"/>
  <c r="T52" i="4"/>
  <c r="S52" i="4"/>
  <c r="R52" i="4"/>
  <c r="Q52" i="4"/>
  <c r="AC53" i="4"/>
  <c r="AC24" i="4"/>
  <c r="AC46" i="4"/>
  <c r="AC41" i="4"/>
  <c r="AC42" i="4"/>
  <c r="R40" i="4"/>
  <c r="Q40" i="4"/>
  <c r="S40" i="4"/>
  <c r="X40" i="4"/>
  <c r="V40" i="4"/>
  <c r="W40" i="4"/>
  <c r="U40" i="4"/>
  <c r="T40" i="4"/>
  <c r="R43" i="4"/>
  <c r="Q43" i="4"/>
  <c r="X43" i="4"/>
  <c r="V43" i="4"/>
  <c r="S43" i="4"/>
  <c r="W43" i="4"/>
  <c r="U43" i="4"/>
  <c r="T43" i="4"/>
  <c r="X45" i="4"/>
  <c r="W45" i="4"/>
  <c r="V45" i="4"/>
  <c r="T45" i="4"/>
  <c r="Q45" i="4"/>
  <c r="U45" i="4"/>
  <c r="S45" i="4"/>
  <c r="R45" i="4"/>
  <c r="Q34" i="4"/>
  <c r="R34" i="4"/>
  <c r="U34" i="4"/>
  <c r="V34" i="4"/>
  <c r="T34" i="4"/>
  <c r="S34" i="4"/>
  <c r="U30" i="4"/>
  <c r="S30" i="4"/>
  <c r="V30" i="4"/>
  <c r="T30" i="4"/>
  <c r="Q30" i="4"/>
  <c r="R30" i="4"/>
  <c r="S25" i="4"/>
  <c r="V25" i="4"/>
  <c r="U25" i="4"/>
  <c r="T25" i="4"/>
  <c r="R25" i="4"/>
  <c r="Q25" i="4"/>
  <c r="S32" i="4"/>
  <c r="Q32" i="4"/>
  <c r="R32" i="4"/>
  <c r="T32" i="4"/>
  <c r="V32" i="4"/>
  <c r="U32" i="4"/>
  <c r="S28" i="4"/>
  <c r="V28" i="4"/>
  <c r="U28" i="4"/>
  <c r="T28" i="4"/>
  <c r="R28" i="4"/>
  <c r="Q28" i="4"/>
  <c r="R29" i="4"/>
  <c r="V29" i="4"/>
  <c r="Q29" i="4"/>
  <c r="S29" i="4"/>
  <c r="U29" i="4"/>
  <c r="T29" i="4"/>
  <c r="T27" i="4"/>
  <c r="R27" i="4"/>
  <c r="S27" i="4"/>
  <c r="V27" i="4"/>
  <c r="U27" i="4"/>
  <c r="Q27" i="4"/>
  <c r="V33" i="4"/>
  <c r="T33" i="4"/>
  <c r="U33" i="4"/>
  <c r="R33" i="4"/>
  <c r="S33" i="4"/>
  <c r="Q33" i="4"/>
  <c r="Q26" i="4"/>
  <c r="U26" i="4"/>
  <c r="R26" i="4"/>
  <c r="S26" i="4"/>
  <c r="T26" i="4"/>
  <c r="Q23" i="4"/>
  <c r="U23" i="4"/>
  <c r="S23" i="4"/>
  <c r="R23" i="4"/>
  <c r="V23" i="4"/>
  <c r="T23" i="4"/>
  <c r="V31" i="4"/>
  <c r="T31" i="4"/>
  <c r="Q31" i="4"/>
  <c r="U31" i="4"/>
  <c r="S31" i="4"/>
  <c r="R31" i="4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AD8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AD7" i="2"/>
  <c r="AC7" i="2"/>
  <c r="AB7" i="2"/>
  <c r="AA7" i="2"/>
  <c r="Z7" i="2"/>
  <c r="Y7" i="2"/>
  <c r="X7" i="2"/>
  <c r="W7" i="2"/>
  <c r="V7" i="2"/>
  <c r="U7" i="2"/>
  <c r="S7" i="2"/>
  <c r="R7" i="2"/>
  <c r="Q7" i="2"/>
  <c r="P7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AC4" i="2"/>
  <c r="AB4" i="2"/>
  <c r="AA4" i="2"/>
  <c r="Z4" i="2"/>
  <c r="Y4" i="2"/>
  <c r="X4" i="2"/>
  <c r="H4" i="2"/>
  <c r="W4" i="2" s="1"/>
  <c r="G4" i="2"/>
  <c r="V4" i="2" s="1"/>
  <c r="F4" i="2"/>
  <c r="U4" i="2" s="1"/>
  <c r="E4" i="2"/>
  <c r="T4" i="2" s="1"/>
  <c r="D4" i="2"/>
  <c r="S4" i="2" s="1"/>
  <c r="C4" i="2"/>
  <c r="R4" i="2" s="1"/>
  <c r="AC68" i="4" l="1"/>
  <c r="AC70" i="4"/>
  <c r="AC97" i="4"/>
  <c r="AC98" i="4"/>
  <c r="AC92" i="4"/>
  <c r="AC96" i="4"/>
  <c r="AC95" i="4"/>
  <c r="AC83" i="4"/>
  <c r="AC82" i="4"/>
  <c r="AC80" i="4"/>
  <c r="AC85" i="4"/>
  <c r="AC86" i="4"/>
  <c r="AC84" i="4"/>
  <c r="AC72" i="4"/>
  <c r="AC74" i="4"/>
  <c r="AC73" i="4"/>
  <c r="AC71" i="4"/>
  <c r="AC57" i="4"/>
  <c r="AC59" i="4"/>
  <c r="AC60" i="4"/>
  <c r="AC58" i="4"/>
  <c r="AC56" i="4"/>
  <c r="AC54" i="4"/>
  <c r="AC52" i="4"/>
  <c r="AC55" i="4"/>
  <c r="AC61" i="4"/>
  <c r="AC62" i="4"/>
  <c r="AC45" i="4"/>
  <c r="AC43" i="4"/>
  <c r="AC40" i="4"/>
  <c r="AC28" i="4"/>
  <c r="AC33" i="4"/>
  <c r="AC23" i="4"/>
  <c r="AC32" i="4"/>
  <c r="AC31" i="4"/>
  <c r="AC30" i="4"/>
  <c r="AC27" i="4"/>
  <c r="AC25" i="4"/>
  <c r="AC26" i="4"/>
  <c r="AC29" i="4"/>
  <c r="AC34" i="4"/>
  <c r="F14" i="1"/>
  <c r="N14" i="1" s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S12" i="1"/>
  <c r="S11" i="1"/>
  <c r="S10" i="1"/>
  <c r="S9" i="1"/>
  <c r="S8" i="1"/>
  <c r="S7" i="1"/>
  <c r="S6" i="1"/>
  <c r="S5" i="1"/>
  <c r="J14" i="1" l="1"/>
  <c r="L14" i="1"/>
  <c r="G28" i="3" l="1"/>
  <c r="D28" i="3"/>
  <c r="G24" i="3" l="1"/>
  <c r="D24" i="3"/>
  <c r="K28" i="3" l="1"/>
  <c r="H28" i="3"/>
  <c r="I28" i="3"/>
  <c r="K24" i="3" l="1"/>
  <c r="I24" i="3"/>
  <c r="H24" i="3"/>
  <c r="K20" i="3" l="1"/>
  <c r="H20" i="3"/>
  <c r="G20" i="3"/>
  <c r="D20" i="3"/>
  <c r="I20" i="3" s="1"/>
  <c r="K16" i="3" l="1"/>
  <c r="H16" i="3"/>
  <c r="G16" i="3"/>
  <c r="D16" i="3"/>
  <c r="I16" i="3" s="1"/>
  <c r="K12" i="3" l="1"/>
  <c r="H12" i="3"/>
  <c r="G12" i="3"/>
  <c r="D12" i="3"/>
  <c r="I12" i="3" l="1"/>
  <c r="K8" i="3"/>
  <c r="H8" i="3"/>
  <c r="I8" i="3" l="1"/>
  <c r="H4" i="3"/>
  <c r="K4" i="3" l="1"/>
  <c r="G4" i="3"/>
  <c r="D4" i="3"/>
  <c r="I4" i="3" l="1"/>
</calcChain>
</file>

<file path=xl/sharedStrings.xml><?xml version="1.0" encoding="utf-8"?>
<sst xmlns="http://schemas.openxmlformats.org/spreadsheetml/2006/main" count="990" uniqueCount="213">
  <si>
    <t>Party</t>
  </si>
  <si>
    <t>Candidate</t>
  </si>
  <si>
    <t>1st Prefs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</si>
  <si>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</si>
  <si>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</si>
  <si>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</si>
  <si>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</si>
  <si>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</si>
  <si>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</si>
  <si>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</si>
  <si>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</si>
  <si>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</si>
  <si>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</si>
  <si>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</si>
  <si>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</si>
  <si>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</si>
  <si>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</si>
  <si>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SNP</t>
  </si>
  <si>
    <t>Labour</t>
  </si>
  <si>
    <t>Conservative</t>
  </si>
  <si>
    <t>Lib Dem</t>
  </si>
  <si>
    <t>Green</t>
  </si>
  <si>
    <t>Didn't Transfer</t>
  </si>
  <si>
    <t>Stage Selector</t>
  </si>
  <si>
    <t>Quota</t>
  </si>
  <si>
    <t>Valid</t>
  </si>
  <si>
    <t>Spoiled</t>
  </si>
  <si>
    <t>Turnout</t>
  </si>
  <si>
    <t>Valid %</t>
  </si>
  <si>
    <t>Spoiled %</t>
  </si>
  <si>
    <t>Total Electorate</t>
  </si>
  <si>
    <t>Votes</t>
  </si>
  <si>
    <t>Share</t>
  </si>
  <si>
    <t>Lead</t>
  </si>
  <si>
    <t>Second</t>
  </si>
  <si>
    <t>Margin #</t>
  </si>
  <si>
    <t>Margin %</t>
  </si>
  <si>
    <t>Electorate Data</t>
  </si>
  <si>
    <t>Transfers</t>
  </si>
  <si>
    <t>Family</t>
  </si>
  <si>
    <t>Martin Earl</t>
  </si>
  <si>
    <t>Gene Maxwell</t>
  </si>
  <si>
    <t>John Watson</t>
  </si>
  <si>
    <t>Josh Hamilton</t>
  </si>
  <si>
    <t>Wendy Faulkner</t>
  </si>
  <si>
    <t>Elaine Watterson</t>
  </si>
  <si>
    <t>Galen Milne</t>
  </si>
  <si>
    <t>Dolores Hughes</t>
  </si>
  <si>
    <t>2nd Pref Per Party (Votes)</t>
  </si>
  <si>
    <t>2nd Pref Per Party (Proportion)</t>
  </si>
  <si>
    <t>Only Pref</t>
  </si>
  <si>
    <t>Total</t>
  </si>
  <si>
    <t xml:space="preserve"> Prefs Used</t>
  </si>
  <si>
    <t>Pref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</si>
  <si>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</si>
  <si>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</si>
  <si>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</si>
  <si>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</si>
  <si>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</si>
  <si>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</si>
  <si>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</si>
  <si>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</si>
  <si>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</si>
  <si>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</si>
  <si>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</si>
  <si>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</si>
  <si>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</si>
  <si>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Percent</t>
  </si>
  <si>
    <t>Trossachs and Teith (Ward 1)</t>
  </si>
  <si>
    <t>['Conservative (Total)',2416,'color:#0088DD; stroke-color:black','45%'],</t>
  </si>
  <si>
    <t>['SNP (Total)',1792,'color:#FDF391; stroke-color:black','33.4%'],</t>
  </si>
  <si>
    <t>['Conservative (ME)',2031,'color:#0088DD','37.8%'],</t>
  </si>
  <si>
    <t>['SNP (GM)',1031,'color:#FDF391','19.2%'],</t>
  </si>
  <si>
    <t>['SNP (JW)',761,'color:#C2B901','14.2%'],</t>
  </si>
  <si>
    <t>['Labour',491,'color:#DD1F19','9.1%'],</t>
  </si>
  <si>
    <t>['Green',444,'color:#43B020','8.3%'],</t>
  </si>
  <si>
    <t>['Conservative (EW)',385,'color:#8AD3FF','7.2%'],</t>
  </si>
  <si>
    <t>['Lib Dem',188,'color:#FAA713','3.5%'],</t>
  </si>
  <si>
    <t>['Family',41,'color:#B884CB','0.8%'],</t>
  </si>
  <si>
    <t>['1st Prefs',2031,1031,761,491,444,385,188,41,0],</t>
  </si>
  <si>
    <t>['Stage 2',1344,1053,773.5,530.6,480.2,881.6,218.4,46.1,44.6],</t>
  </si>
  <si>
    <t>['Stage 3',1344,1054,774.5,534.9,485.5,893.3,223.8,0,62],</t>
  </si>
  <si>
    <t>['Stage 4',1344,1064.7,785.5,610.1,537.6,926.7,0,,103.4],</t>
  </si>
  <si>
    <t>['Stage 5',1344,1238.4,874.2,764.2,0,950.9,,,200.3],</t>
  </si>
  <si>
    <t>['Stage 6',1344,1377.5,945.3,0,,1078.8,,,626.4],</t>
  </si>
  <si>
    <t>['Stage 7',1344,1344,974.7,,,1079.2,,,630.1],</t>
  </si>
  <si>
    <t>['Stage 8',1344,1344,0,,,1262.4,,,1421.6],</t>
  </si>
  <si>
    <t>0: {color:'#0088DD'},</t>
  </si>
  <si>
    <t>1: {color:'#FDF391'},</t>
  </si>
  <si>
    <t>2: {color:'#C2B901'},</t>
  </si>
  <si>
    <t>3: {color:'#DD1F19'},</t>
  </si>
  <si>
    <t>4: {color:'#43B020'},</t>
  </si>
  <si>
    <t>5: {color:'#8AD3FF'},</t>
  </si>
  <si>
    <t>6: {color:'#FAA713'},</t>
  </si>
  <si>
    <t>7: {color:'#B884CB'},</t>
  </si>
  <si>
    <t>['CON',,150,363,232,465,113,1093],</t>
  </si>
  <si>
    <t>['SNP',157,,173,887,74,33,468],</t>
  </si>
  <si>
    <t>['LAB',86,63,,99,154,15,74],</t>
  </si>
  <si>
    <t>['GRN',49,205,93,,53,13,34],</t>
  </si>
  <si>
    <t>['LD',42,18,57,41,,4,26],</t>
  </si>
  <si>
    <t>['SFP',13,2,3,3,3,,17],</t>
  </si>
  <si>
    <t>2: {color:'#DD1F19'},</t>
  </si>
  <si>
    <t>3: {color:'#43B020'},</t>
  </si>
  <si>
    <t>4: {color:'#FAA713'},</t>
  </si>
  <si>
    <t>5: {color:'#B884CB'},</t>
  </si>
  <si>
    <t>Polling District with Postal Allocation (Votes)</t>
  </si>
  <si>
    <t>Polling District with Postal Allocation (Votes %)</t>
  </si>
  <si>
    <t>District</t>
  </si>
  <si>
    <t>Whole Ward</t>
  </si>
  <si>
    <t>In Person Total</t>
  </si>
  <si>
    <t>Postal Total</t>
  </si>
  <si>
    <t>Note that due to how estimated postal allocations are made to districts, total votes per party for the ward may be 1 or 2 votes different to their actual total. This should not have a meaningful impact on the data.</t>
  </si>
  <si>
    <t>Forth and Endrick (Ward 2)</t>
  </si>
  <si>
    <t>Dunblane and Bridge of Allan (Ward 3)</t>
  </si>
  <si>
    <t>Stirling North (Ward 4)</t>
  </si>
  <si>
    <t>Stirling West (Ward 5)</t>
  </si>
  <si>
    <t>Stirling East (Ward 6)</t>
  </si>
  <si>
    <t>Bannockburn (Ward 7)</t>
  </si>
  <si>
    <t>Rosemary Fraser</t>
  </si>
  <si>
    <t>Paul Henke</t>
  </si>
  <si>
    <t>Thomas Heald</t>
  </si>
  <si>
    <t>Gerry McGarvey</t>
  </si>
  <si>
    <t>Paul Goodwin</t>
  </si>
  <si>
    <t>Independent</t>
  </si>
  <si>
    <t>Rob Davies</t>
  </si>
  <si>
    <t>James MacLaren</t>
  </si>
  <si>
    <t>Liam McKechnie</t>
  </si>
  <si>
    <t>Douglas Dodds</t>
  </si>
  <si>
    <t>Graham Houston</t>
  </si>
  <si>
    <t>Alasdair Tollemache</t>
  </si>
  <si>
    <t>Ewan Dillon</t>
  </si>
  <si>
    <t>Fayzan Rehman</t>
  </si>
  <si>
    <t>Willy Stirling</t>
  </si>
  <si>
    <t>Ahsan Khan</t>
  </si>
  <si>
    <t>Alastair Majury</t>
  </si>
  <si>
    <t>Alba</t>
  </si>
  <si>
    <t>Bill Cowan</t>
  </si>
  <si>
    <t>Nickie Willis</t>
  </si>
  <si>
    <t>Susan McGill</t>
  </si>
  <si>
    <t>Rachel Nunn</t>
  </si>
  <si>
    <t>Danny Gibson</t>
  </si>
  <si>
    <t>Amy Smith</t>
  </si>
  <si>
    <t>Jim Thomson</t>
  </si>
  <si>
    <t>Oliver Franklin</t>
  </si>
  <si>
    <t>Shena McLelland</t>
  </si>
  <si>
    <t>Neil Benny</t>
  </si>
  <si>
    <t>Scott Farmer</t>
  </si>
  <si>
    <t>Jen Preston</t>
  </si>
  <si>
    <t>Morag Fulton</t>
  </si>
  <si>
    <t>Alastair Pettigrew</t>
  </si>
  <si>
    <t>Dick Moerman</t>
  </si>
  <si>
    <t>Michael Willis</t>
  </si>
  <si>
    <t>Gerry McLaughlan</t>
  </si>
  <si>
    <t>Bryan Flannagan</t>
  </si>
  <si>
    <t>Chris Kane</t>
  </si>
  <si>
    <t>Grant Thoms</t>
  </si>
  <si>
    <t>Gary McGrow</t>
  </si>
  <si>
    <t>Linda Hendry</t>
  </si>
  <si>
    <t>Gordon Murphy</t>
  </si>
  <si>
    <t>David Tortolano</t>
  </si>
  <si>
    <t>Alasdair MacPherson</t>
  </si>
  <si>
    <t>Margaret Brisley</t>
  </si>
  <si>
    <t>Brian Hambly</t>
  </si>
  <si>
    <t>Stuart McLuckie</t>
  </si>
  <si>
    <t>Diane Tortolano</t>
  </si>
  <si>
    <t>Marie Stadtler</t>
  </si>
  <si>
    <t>Hilary MacPherson</t>
  </si>
  <si>
    <t>Sophie Hendry</t>
  </si>
  <si>
    <t>Preference Use - Proportion of Valid Electorate with N Preference available</t>
  </si>
  <si>
    <t>Preference Use - Proportion of Valid Electorate with N Preference available using that Preference</t>
  </si>
  <si>
    <t>SS105</t>
  </si>
  <si>
    <t>SS110 &amp; SS175</t>
  </si>
  <si>
    <t>SS115, 125 &amp; 130</t>
  </si>
  <si>
    <t>SS120</t>
  </si>
  <si>
    <t>SS135</t>
  </si>
  <si>
    <t>SS140</t>
  </si>
  <si>
    <t>SS145 &amp; SS155</t>
  </si>
  <si>
    <t>SS150</t>
  </si>
  <si>
    <t>SS160 &amp; SS170</t>
  </si>
  <si>
    <t>SS165</t>
  </si>
  <si>
    <t>SS205</t>
  </si>
  <si>
    <t>SS210</t>
  </si>
  <si>
    <t>SS215</t>
  </si>
  <si>
    <t>SS220</t>
  </si>
  <si>
    <t>SS225</t>
  </si>
  <si>
    <t>SSS30</t>
  </si>
  <si>
    <t>SS235 &amp; SS240</t>
  </si>
  <si>
    <t>SS245</t>
  </si>
  <si>
    <t>SS250</t>
  </si>
  <si>
    <t>SC305</t>
  </si>
  <si>
    <t>SC325^</t>
  </si>
  <si>
    <t>SC330^</t>
  </si>
  <si>
    <t>SC335</t>
  </si>
  <si>
    <t>SS405^</t>
  </si>
  <si>
    <t>SS410</t>
  </si>
  <si>
    <t>SS415</t>
  </si>
  <si>
    <t>SC420^</t>
  </si>
  <si>
    <t>SS425</t>
  </si>
  <si>
    <t>SS430</t>
  </si>
  <si>
    <t>SC400 &amp; SS435</t>
  </si>
  <si>
    <t>SS440</t>
  </si>
  <si>
    <t>SS505</t>
  </si>
  <si>
    <t>SS510</t>
  </si>
  <si>
    <t>SS515</t>
  </si>
  <si>
    <t>SS520</t>
  </si>
  <si>
    <t>SS610</t>
  </si>
  <si>
    <t>SS620</t>
  </si>
  <si>
    <t>SS625^</t>
  </si>
  <si>
    <t>SS630^</t>
  </si>
  <si>
    <t>SS715</t>
  </si>
  <si>
    <t>SS700 &amp; SS705^!</t>
  </si>
  <si>
    <t>SS710^</t>
  </si>
  <si>
    <t>SS720!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</si>
</sst>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Aileron Heavy"/>
      <family val="2"/>
      <scheme val="minor"/>
    </font>
    <font>
      <sz val="11"/>
      <color theme="1"/>
      <name val="Aileron Heavy"/>
      <family val="2"/>
      <scheme val="minor"/>
    </font>
    <font>
      <b/>
      <sz val="14"/>
      <color theme="1"/>
      <name val="Aileron Heavy"/>
      <family val="3"/>
    </font>
    <font>
      <sz val="11"/>
      <color theme="1"/>
      <name val="Aileron"/>
      <family val="3"/>
    </font>
    <font>
      <sz val="14"/>
      <color theme="1"/>
      <name val="Aileron Heavy"/>
      <family val="3"/>
    </font>
    <font>
      <sz val="14"/>
      <color theme="1"/>
      <name val="Aileron Heavy"/>
      <family val="2"/>
      <scheme val="minor"/>
    </font>
    <font>
      <b/>
      <sz val="14"/>
      <color theme="1"/>
      <name val="Aileron"/>
      <family val="3"/>
    </font>
    <font>
      <sz val="14"/>
      <color theme="0"/>
      <name val="Aileron"/>
      <family val="3"/>
    </font>
    <font>
      <sz val="14"/>
      <color theme="0"/>
      <name val="Aileron Heavy"/>
      <family val="3"/>
    </font>
    <font>
      <b/>
      <sz val="14"/>
      <color theme="1"/>
      <name val="Aileron Heavy"/>
      <family val="2"/>
      <scheme val="minor"/>
    </font>
    <font>
      <sz val="14"/>
      <color theme="1"/>
      <name val="Aileron Heavy"/>
      <family val="3"/>
      <scheme val="major"/>
    </font>
    <font>
      <sz val="12"/>
      <color theme="1"/>
      <name val="Aileron Heavy"/>
      <family val="3"/>
      <scheme val="major"/>
    </font>
    <font>
      <sz val="12"/>
      <color theme="0"/>
      <name val="Aileron Heavy"/>
      <family val="3"/>
      <scheme val="major"/>
    </font>
    <font>
      <sz val="12"/>
      <name val="Aileron Heavy"/>
      <family val="3"/>
      <scheme val="major"/>
    </font>
    <font>
      <b/>
      <sz val="11"/>
      <color theme="1"/>
      <name val="Aileron Heavy"/>
      <family val="3"/>
    </font>
    <font>
      <sz val="12"/>
      <color theme="1"/>
      <name val="Aileron Heavy"/>
      <family val="2"/>
      <scheme val="minor"/>
    </font>
    <font>
      <sz val="11"/>
      <color theme="0"/>
      <name val="Aileron"/>
      <family val="3"/>
    </font>
    <font>
      <sz val="12"/>
      <color theme="1"/>
      <name val="Aileron Heavy"/>
      <family val="3"/>
    </font>
    <font>
      <sz val="12"/>
      <color rgb="FFCC0000"/>
      <name val="Aileron Heavy"/>
      <family val="3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F391"/>
        <bgColor indexed="64"/>
      </patternFill>
    </fill>
    <fill>
      <patternFill patternType="solid">
        <fgColor rgb="FFDD1F1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21" xfId="0" applyBorder="1"/>
    <xf numFmtId="0" fontId="0" fillId="0" borderId="9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0" fillId="0" borderId="20" xfId="0" applyBorder="1"/>
    <xf numFmtId="1" fontId="0" fillId="0" borderId="22" xfId="1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4" xfId="1" applyNumberFormat="1" applyFont="1" applyFill="1" applyBorder="1"/>
    <xf numFmtId="1" fontId="4" fillId="3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4" fillId="3" borderId="16" xfId="0" applyFont="1" applyFill="1" applyBorder="1"/>
    <xf numFmtId="0" fontId="9" fillId="0" borderId="0" xfId="0" applyFont="1"/>
    <xf numFmtId="165" fontId="6" fillId="0" borderId="23" xfId="0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" fontId="4" fillId="3" borderId="4" xfId="0" applyNumberFormat="1" applyFont="1" applyFill="1" applyBorder="1"/>
    <xf numFmtId="0" fontId="11" fillId="0" borderId="21" xfId="0" applyFont="1" applyBorder="1"/>
    <xf numFmtId="0" fontId="11" fillId="0" borderId="27" xfId="0" applyFont="1" applyBorder="1"/>
    <xf numFmtId="0" fontId="12" fillId="4" borderId="26" xfId="0" applyFont="1" applyFill="1" applyBorder="1"/>
    <xf numFmtId="0" fontId="13" fillId="3" borderId="29" xfId="0" applyFont="1" applyFill="1" applyBorder="1"/>
    <xf numFmtId="0" fontId="11" fillId="0" borderId="30" xfId="0" applyFont="1" applyBorder="1"/>
    <xf numFmtId="0" fontId="11" fillId="0" borderId="2" xfId="0" applyFont="1" applyBorder="1"/>
    <xf numFmtId="0" fontId="12" fillId="4" borderId="12" xfId="0" applyFont="1" applyFill="1" applyBorder="1"/>
    <xf numFmtId="0" fontId="11" fillId="0" borderId="7" xfId="0" applyFont="1" applyBorder="1"/>
    <xf numFmtId="1" fontId="14" fillId="5" borderId="8" xfId="1" applyNumberFormat="1" applyFont="1" applyFill="1" applyBorder="1"/>
    <xf numFmtId="1" fontId="14" fillId="0" borderId="8" xfId="1" applyNumberFormat="1" applyFont="1" applyFill="1" applyBorder="1"/>
    <xf numFmtId="1" fontId="11" fillId="0" borderId="8" xfId="1" applyNumberFormat="1" applyFont="1" applyFill="1" applyBorder="1"/>
    <xf numFmtId="1" fontId="11" fillId="0" borderId="31" xfId="1" applyNumberFormat="1" applyFont="1" applyFill="1" applyBorder="1"/>
    <xf numFmtId="164" fontId="14" fillId="5" borderId="8" xfId="1" applyNumberFormat="1" applyFont="1" applyFill="1" applyBorder="1"/>
    <xf numFmtId="164" fontId="14" fillId="0" borderId="32" xfId="1" applyNumberFormat="1" applyFont="1" applyFill="1" applyBorder="1"/>
    <xf numFmtId="164" fontId="14" fillId="0" borderId="33" xfId="1" applyNumberFormat="1" applyFont="1" applyFill="1" applyBorder="1"/>
    <xf numFmtId="0" fontId="11" fillId="0" borderId="34" xfId="0" applyFont="1" applyBorder="1"/>
    <xf numFmtId="1" fontId="14" fillId="0" borderId="32" xfId="1" applyNumberFormat="1" applyFont="1" applyFill="1" applyBorder="1"/>
    <xf numFmtId="1" fontId="14" fillId="5" borderId="32" xfId="1" applyNumberFormat="1" applyFont="1" applyFill="1" applyBorder="1"/>
    <xf numFmtId="1" fontId="11" fillId="0" borderId="32" xfId="1" applyNumberFormat="1" applyFont="1" applyFill="1" applyBorder="1"/>
    <xf numFmtId="1" fontId="11" fillId="0" borderId="33" xfId="1" applyNumberFormat="1" applyFont="1" applyFill="1" applyBorder="1"/>
    <xf numFmtId="164" fontId="14" fillId="5" borderId="32" xfId="1" applyNumberFormat="1" applyFont="1" applyFill="1" applyBorder="1"/>
    <xf numFmtId="0" fontId="15" fillId="3" borderId="21" xfId="0" applyFont="1" applyFill="1" applyBorder="1"/>
    <xf numFmtId="0" fontId="15" fillId="0" borderId="27" xfId="0" applyFont="1" applyBorder="1"/>
    <xf numFmtId="0" fontId="15" fillId="0" borderId="29" xfId="0" applyFont="1" applyBorder="1"/>
    <xf numFmtId="0" fontId="15" fillId="3" borderId="30" xfId="0" applyFont="1" applyFill="1" applyBorder="1"/>
    <xf numFmtId="0" fontId="15" fillId="3" borderId="9" xfId="0" applyFont="1" applyFill="1" applyBorder="1"/>
    <xf numFmtId="0" fontId="15" fillId="0" borderId="10" xfId="0" applyFont="1" applyBorder="1"/>
    <xf numFmtId="0" fontId="15" fillId="0" borderId="17" xfId="0" applyFont="1" applyBorder="1"/>
    <xf numFmtId="0" fontId="15" fillId="3" borderId="36" xfId="0" applyFont="1" applyFill="1" applyBorder="1"/>
    <xf numFmtId="164" fontId="15" fillId="0" borderId="10" xfId="1" applyNumberFormat="1" applyFont="1" applyBorder="1" applyAlignment="1"/>
    <xf numFmtId="164" fontId="15" fillId="0" borderId="10" xfId="1" applyNumberFormat="1" applyFont="1" applyBorder="1"/>
    <xf numFmtId="164" fontId="15" fillId="0" borderId="17" xfId="1" applyNumberFormat="1" applyFont="1" applyBorder="1"/>
    <xf numFmtId="0" fontId="11" fillId="0" borderId="6" xfId="0" applyFont="1" applyBorder="1"/>
    <xf numFmtId="0" fontId="11" fillId="0" borderId="4" xfId="0" applyFont="1" applyBorder="1"/>
    <xf numFmtId="0" fontId="11" fillId="0" borderId="37" xfId="0" applyFont="1" applyBorder="1"/>
    <xf numFmtId="0" fontId="11" fillId="0" borderId="3" xfId="0" applyFont="1" applyBorder="1"/>
    <xf numFmtId="0" fontId="11" fillId="0" borderId="5" xfId="0" applyFont="1" applyBorder="1"/>
    <xf numFmtId="0" fontId="17" fillId="0" borderId="21" xfId="0" applyFont="1" applyBorder="1"/>
    <xf numFmtId="0" fontId="17" fillId="0" borderId="2" xfId="0" applyFont="1" applyBorder="1"/>
    <xf numFmtId="0" fontId="17" fillId="0" borderId="29" xfId="0" applyFont="1" applyBorder="1"/>
    <xf numFmtId="0" fontId="17" fillId="0" borderId="7" xfId="0" applyFont="1" applyBorder="1"/>
    <xf numFmtId="164" fontId="17" fillId="0" borderId="8" xfId="1" applyNumberFormat="1" applyFont="1" applyBorder="1"/>
    <xf numFmtId="164" fontId="17" fillId="0" borderId="31" xfId="1" applyNumberFormat="1" applyFont="1" applyBorder="1"/>
    <xf numFmtId="0" fontId="17" fillId="0" borderId="34" xfId="0" applyFont="1" applyBorder="1"/>
    <xf numFmtId="0" fontId="17" fillId="0" borderId="32" xfId="0" applyFont="1" applyBorder="1"/>
    <xf numFmtId="0" fontId="17" fillId="0" borderId="33" xfId="0" applyFont="1" applyBorder="1"/>
    <xf numFmtId="164" fontId="17" fillId="0" borderId="32" xfId="1" applyNumberFormat="1" applyFont="1" applyBorder="1"/>
    <xf numFmtId="164" fontId="17" fillId="0" borderId="33" xfId="1" applyNumberFormat="1" applyFont="1" applyBorder="1"/>
    <xf numFmtId="0" fontId="17" fillId="0" borderId="7" xfId="0" applyFont="1" applyBorder="1" applyAlignment="1">
      <alignment wrapText="1"/>
    </xf>
    <xf numFmtId="1" fontId="14" fillId="0" borderId="32" xfId="0" applyNumberFormat="1" applyFont="1" applyBorder="1"/>
    <xf numFmtId="1" fontId="14" fillId="0" borderId="33" xfId="0" applyNumberFormat="1" applyFont="1" applyBorder="1"/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164" fontId="16" fillId="7" borderId="17" xfId="1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294"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</dxfs>
  <tableStyles count="0" defaultTableStyle="TableStyleMedium2" defaultPivotStyle="PivotStyleLight16"/>
  <colors>
    <mruColors>
      <color rgb="FFFDF391"/>
      <color rgb="FFDD1F19"/>
      <color rgb="FFFAA713"/>
      <color rgb="FF0088DD"/>
      <color rgb="FFCCECFF"/>
      <color rgb="FF43B020"/>
      <color rgb="FFDEDEDE"/>
      <color rgb="FFB884CB"/>
      <color rgb="FF0045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allot Box Scotland">
  <a:themeElements>
    <a:clrScheme name="Custom 24">
      <a:dk1>
        <a:sysClr val="windowText" lastClr="000000"/>
      </a:dk1>
      <a:lt1>
        <a:sysClr val="window" lastClr="FFFFFF"/>
      </a:lt1>
      <a:dk2>
        <a:srgbClr val="683B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43B020"/>
      </a:accent4>
      <a:accent5>
        <a:srgbClr val="FAA713"/>
      </a:accent5>
      <a:accent6>
        <a:srgbClr val="12C6CF"/>
      </a:accent6>
      <a:hlink>
        <a:srgbClr val="0000FF"/>
      </a:hlink>
      <a:folHlink>
        <a:srgbClr val="800080"/>
      </a:folHlink>
    </a:clrScheme>
    <a:fontScheme name="Custom 2">
      <a:majorFont>
        <a:latin typeface="Aileron Heavy"/>
        <a:ea typeface=""/>
        <a:cs typeface=""/>
      </a:majorFont>
      <a:minorFont>
        <a:latin typeface="Aileron Heav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D8C-C6BE-472A-B698-B1585D3641CC}">
  <dimension ref="B1:AK98"/>
  <sheetViews>
    <sheetView tabSelected="1" zoomScale="80" zoomScaleNormal="80" workbookViewId="0">
      <selection activeCell="A5" sqref="A5"/>
    </sheetView>
  </sheetViews>
  <sheetFormatPr defaultRowHeight="17.399999999999999" x14ac:dyDescent="0.3"/>
  <cols>
    <col min="1" max="1" width="8.6640625" style="29"/>
    <col min="2" max="2" width="19.25" style="29" bestFit="1" customWidth="1"/>
    <col min="3" max="3" width="24.6640625" style="29" bestFit="1" customWidth="1"/>
    <col min="4" max="8" width="8.4140625" style="29" bestFit="1" customWidth="1"/>
    <col min="9" max="9" width="8.5" style="29" bestFit="1" customWidth="1"/>
    <col min="10" max="16" width="9.75" style="29" bestFit="1" customWidth="1"/>
    <col min="17" max="17" width="8.6640625" style="29"/>
    <col min="18" max="18" width="8.6640625" style="29" customWidth="1"/>
    <col min="19" max="16384" width="8.6640625" style="29"/>
  </cols>
  <sheetData>
    <row r="1" spans="2:37" ht="18" thickBot="1" x14ac:dyDescent="0.35"/>
    <row r="2" spans="2:37" ht="18" thickBot="1" x14ac:dyDescent="0.35">
      <c r="B2" s="90" t="s">
        <v>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2:37" ht="18" thickBot="1" x14ac:dyDescent="0.35">
      <c r="B3" s="90" t="s">
        <v>38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2:37" ht="18" thickBot="1" x14ac:dyDescent="0.35">
      <c r="B4" s="12" t="s">
        <v>0</v>
      </c>
      <c r="C4" s="14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4" t="s">
        <v>16</v>
      </c>
      <c r="S4" s="15"/>
    </row>
    <row r="5" spans="2:37" x14ac:dyDescent="0.3">
      <c r="B5" s="24" t="s">
        <v>19</v>
      </c>
      <c r="C5" s="25" t="s">
        <v>40</v>
      </c>
      <c r="D5" s="26">
        <v>2031</v>
      </c>
      <c r="E5" s="26">
        <v>1344</v>
      </c>
      <c r="F5" s="26">
        <v>1344</v>
      </c>
      <c r="G5" s="26">
        <v>1344</v>
      </c>
      <c r="H5" s="26">
        <v>1344</v>
      </c>
      <c r="I5" s="26">
        <v>1344</v>
      </c>
      <c r="J5" s="26">
        <v>1344</v>
      </c>
      <c r="K5" s="26">
        <v>1344</v>
      </c>
      <c r="L5" s="26"/>
      <c r="M5" s="26"/>
      <c r="N5" s="26"/>
      <c r="O5" s="26"/>
      <c r="P5" s="26"/>
      <c r="Q5" s="26"/>
      <c r="R5" s="30"/>
      <c r="S5" s="31">
        <f>IF(S14=1,D5,IF(S14=2,E5,IF(S14=3,F5,IF(S14=4,G5,IF(S14=5,H5,IF(S14=6,I5,IF(S14=7,J5,IF(S14=8,K5,IF(S14=9,L5,IF(S14=10,M5,IF(S14=11,N5,IF(S14=12,O5,IF(S14=13,P5,IF(S14=14,Q5,IF(S14=15,R5,0)))))))))))))))/SUM(D5:D12)</f>
        <v>0.37807148175725985</v>
      </c>
      <c r="U5" s="29" t="s">
        <v>69</v>
      </c>
      <c r="AC5" s="29" t="s">
        <v>79</v>
      </c>
      <c r="AK5" s="29" t="s">
        <v>87</v>
      </c>
    </row>
    <row r="6" spans="2:37" x14ac:dyDescent="0.3">
      <c r="B6" s="24" t="s">
        <v>17</v>
      </c>
      <c r="C6" s="25" t="s">
        <v>41</v>
      </c>
      <c r="D6" s="26">
        <v>1031</v>
      </c>
      <c r="E6" s="26">
        <v>1053</v>
      </c>
      <c r="F6" s="26">
        <v>1054</v>
      </c>
      <c r="G6" s="26">
        <v>1064.7</v>
      </c>
      <c r="H6" s="26">
        <v>1238.4000000000001</v>
      </c>
      <c r="I6" s="26">
        <v>1377.5</v>
      </c>
      <c r="J6" s="26">
        <v>1344</v>
      </c>
      <c r="K6" s="26">
        <v>1344</v>
      </c>
      <c r="L6" s="26"/>
      <c r="M6" s="26"/>
      <c r="N6" s="26"/>
      <c r="O6" s="26"/>
      <c r="P6" s="26"/>
      <c r="Q6" s="26"/>
      <c r="R6" s="30"/>
      <c r="S6" s="31">
        <f>IF(S14=1,D6,IF(S14=2,E6,IF(S14=3,F6,IF(S14=4,G6,IF(S14=5,H6,IF(S14=6,I6,IF(S14=7,J6,IF(S14=8,K6,IF(S14=9,L6,IF(S14=10,M6,IF(S14=11,N6,IF(S14=12,O6,IF(S14=13,P6,IF(S14=14,Q6,IF(S14=15,R6,0)))))))))))))))/SUM(D5:D12)</f>
        <v>0.1919210722263589</v>
      </c>
      <c r="U6" s="29" t="s">
        <v>70</v>
      </c>
      <c r="AC6" s="29" t="s">
        <v>80</v>
      </c>
      <c r="AK6" s="29" t="s">
        <v>88</v>
      </c>
    </row>
    <row r="7" spans="2:37" x14ac:dyDescent="0.3">
      <c r="B7" s="24" t="s">
        <v>17</v>
      </c>
      <c r="C7" s="25" t="s">
        <v>42</v>
      </c>
      <c r="D7" s="26">
        <v>761</v>
      </c>
      <c r="E7" s="26">
        <v>773.5</v>
      </c>
      <c r="F7" s="26">
        <v>774.5</v>
      </c>
      <c r="G7" s="26">
        <v>785.5</v>
      </c>
      <c r="H7" s="26">
        <v>874.2</v>
      </c>
      <c r="I7" s="26">
        <v>945.3</v>
      </c>
      <c r="J7" s="26">
        <v>974.7</v>
      </c>
      <c r="K7" s="26">
        <v>0</v>
      </c>
      <c r="L7" s="26"/>
      <c r="M7" s="26"/>
      <c r="N7" s="26"/>
      <c r="O7" s="26"/>
      <c r="P7" s="26"/>
      <c r="Q7" s="26"/>
      <c r="R7" s="30"/>
      <c r="S7" s="31">
        <f>IF(S14=1,D7,IF(S14=2,E7,IF(S14=3,F7,IF(S14=4,G7,IF(S14=5,H7,IF(S14=6,I7,IF(S14=7,J7,IF(S14=8,K7,IF(S14=9,L7,IF(S14=10,M7,IF(S14=11,N7,IF(S14=12,O7,IF(S14=13,P7,IF(S14=14,Q7,IF(S14=15,R7,0)))))))))))))))/SUM(D5:D12)</f>
        <v>0.14166046165301563</v>
      </c>
      <c r="U7" s="29" t="s">
        <v>71</v>
      </c>
      <c r="AC7" s="29" t="s">
        <v>81</v>
      </c>
      <c r="AK7" s="29" t="s">
        <v>89</v>
      </c>
    </row>
    <row r="8" spans="2:37" x14ac:dyDescent="0.3">
      <c r="B8" s="24" t="s">
        <v>18</v>
      </c>
      <c r="C8" s="25" t="s">
        <v>43</v>
      </c>
      <c r="D8" s="26">
        <v>491</v>
      </c>
      <c r="E8" s="26">
        <v>530.6</v>
      </c>
      <c r="F8" s="26">
        <v>534.9</v>
      </c>
      <c r="G8" s="26">
        <v>610.1</v>
      </c>
      <c r="H8" s="26">
        <v>764.2</v>
      </c>
      <c r="I8" s="26">
        <v>0</v>
      </c>
      <c r="J8" s="26"/>
      <c r="K8" s="26"/>
      <c r="L8" s="26"/>
      <c r="M8" s="26"/>
      <c r="N8" s="26"/>
      <c r="O8" s="26"/>
      <c r="P8" s="26"/>
      <c r="Q8" s="26"/>
      <c r="R8" s="30"/>
      <c r="S8" s="31">
        <f>IF(S14=1,D8,IF(S14=2,E8,IF(S14=3,F8,IF(S14=4,G8,IF(S14=5,H8,IF(S14=6,I8,IF(S14=7,J8,IF(S14=8,K8,IF(S14=9,L8,IF(S14=10,M8,IF(S14=11,N8,IF(S14=12,O8,IF(S14=13,P8,IF(S14=14,Q8,IF(S14=15,R8,0)))))))))))))))/SUM(D5:D12)</f>
        <v>9.139985107967237E-2</v>
      </c>
      <c r="U8" s="29" t="s">
        <v>72</v>
      </c>
      <c r="AC8" s="29" t="s">
        <v>82</v>
      </c>
      <c r="AK8" s="29" t="s">
        <v>90</v>
      </c>
    </row>
    <row r="9" spans="2:37" x14ac:dyDescent="0.3">
      <c r="B9" s="24" t="s">
        <v>21</v>
      </c>
      <c r="C9" s="25" t="s">
        <v>44</v>
      </c>
      <c r="D9" s="26">
        <v>444</v>
      </c>
      <c r="E9" s="26">
        <v>480.2</v>
      </c>
      <c r="F9" s="26">
        <v>485.5</v>
      </c>
      <c r="G9" s="26">
        <v>537.6</v>
      </c>
      <c r="H9" s="26">
        <v>0</v>
      </c>
      <c r="I9" s="26"/>
      <c r="J9" s="26"/>
      <c r="K9" s="26"/>
      <c r="L9" s="26"/>
      <c r="M9" s="26"/>
      <c r="N9" s="26"/>
      <c r="O9" s="26"/>
      <c r="P9" s="26"/>
      <c r="Q9" s="26"/>
      <c r="R9" s="30"/>
      <c r="S9" s="31">
        <f>IF(S14=1,D9,IF(S14=2,E9,IF(S14=3,F9,IF(S14=4,G9,IF(S14=5,H9,IF(S14=6,I9,IF(S14=7,J9,IF(S14=8,K9,IF(S14=9,L9,IF(S14=10,M9,IF(S14=11,N9,IF(S14=12,O9,IF(S14=13,P9,IF(S14=14,Q9,IF(S14=15,R9,0)))))))))))))))/SUM(D5:D12)</f>
        <v>8.2650781831720033E-2</v>
      </c>
      <c r="U9" s="29" t="s">
        <v>73</v>
      </c>
      <c r="AC9" s="29" t="s">
        <v>83</v>
      </c>
      <c r="AK9" s="29" t="s">
        <v>91</v>
      </c>
    </row>
    <row r="10" spans="2:37" x14ac:dyDescent="0.3">
      <c r="B10" s="24" t="s">
        <v>19</v>
      </c>
      <c r="C10" s="25" t="s">
        <v>45</v>
      </c>
      <c r="D10" s="26">
        <v>385</v>
      </c>
      <c r="E10" s="26">
        <v>881.6</v>
      </c>
      <c r="F10" s="26">
        <v>893.3</v>
      </c>
      <c r="G10" s="26">
        <v>926.7</v>
      </c>
      <c r="H10" s="26">
        <v>950.9</v>
      </c>
      <c r="I10" s="26">
        <v>1078.8</v>
      </c>
      <c r="J10" s="26">
        <v>1079.2</v>
      </c>
      <c r="K10" s="26">
        <v>1262.4000000000001</v>
      </c>
      <c r="L10" s="26"/>
      <c r="M10" s="26"/>
      <c r="N10" s="26"/>
      <c r="O10" s="26"/>
      <c r="P10" s="26"/>
      <c r="Q10" s="26"/>
      <c r="R10" s="30"/>
      <c r="S10" s="31">
        <f>IF(S14=1,D10,IF(S14=2,E10,IF(S14=3,F10,IF(S14=4,G10,IF(S14=5,H10,IF(S14=6,I10,IF(S14=7,J10,IF(S14=8,K10,IF(S14=9,L10,IF(S14=10,M10,IF(S14=11,N10,IF(S14=12,O10,IF(S14=13,P10,IF(S14=14,Q10,IF(S14=15,R10,0)))))))))))))))/SUM(D5:D12)</f>
        <v>7.1667907669396874E-2</v>
      </c>
      <c r="U10" s="29" t="s">
        <v>74</v>
      </c>
      <c r="AC10" s="29" t="s">
        <v>84</v>
      </c>
      <c r="AK10" s="29" t="s">
        <v>92</v>
      </c>
    </row>
    <row r="11" spans="2:37" x14ac:dyDescent="0.3">
      <c r="B11" s="24" t="s">
        <v>20</v>
      </c>
      <c r="C11" s="25" t="s">
        <v>46</v>
      </c>
      <c r="D11" s="26">
        <v>188</v>
      </c>
      <c r="E11" s="26">
        <v>218.4</v>
      </c>
      <c r="F11" s="26">
        <v>223.8</v>
      </c>
      <c r="G11" s="26"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0"/>
      <c r="S11" s="31">
        <f>IF(S14=1,D11,IF(S14=2,E11,IF(S14=3,F11,IF(S14=4,G11,IF(S14=5,H11,IF(S14=6,I11,IF(S14=7,J11,IF(S14=8,K11,IF(S14=9,L11,IF(S14=10,M11,IF(S14=11,N11,IF(S14=12,O11,IF(S14=13,P11,IF(S14=14,Q11,IF(S14=15,R11,0)))))))))))))))/SUM(D5:D12)</f>
        <v>3.4996276991809384E-2</v>
      </c>
      <c r="U11" s="29" t="s">
        <v>75</v>
      </c>
      <c r="AC11" s="29" t="s">
        <v>85</v>
      </c>
      <c r="AK11" s="29" t="s">
        <v>93</v>
      </c>
    </row>
    <row r="12" spans="2:37" x14ac:dyDescent="0.3">
      <c r="B12" s="24" t="s">
        <v>39</v>
      </c>
      <c r="C12" s="25" t="s">
        <v>47</v>
      </c>
      <c r="D12" s="26">
        <v>41</v>
      </c>
      <c r="E12" s="26">
        <v>46.1</v>
      </c>
      <c r="F12" s="26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0"/>
      <c r="S12" s="31">
        <f>IF(S14=1,D12,IF(S14=2,E12,IF(S14=3,F12,IF(S14=4,G12,IF(S14=5,H12,IF(S14=6,I12,IF(S14=7,J12,IF(S14=8,K12,IF(S14=9,L12,IF(S14=10,M12,IF(S14=11,N12,IF(S14=12,O12,IF(S14=13,P12,IF(S14=14,Q12,IF(S14=15,R12,0)))))))))))))))/SUM(D5:D12)</f>
        <v>7.6321667907669399E-3</v>
      </c>
      <c r="U12" s="29" t="s">
        <v>76</v>
      </c>
      <c r="AC12" s="29" t="s">
        <v>86</v>
      </c>
      <c r="AK12" s="29" t="s">
        <v>94</v>
      </c>
    </row>
    <row r="13" spans="2:37" ht="18" thickBot="1" x14ac:dyDescent="0.35">
      <c r="B13" s="16" t="s">
        <v>22</v>
      </c>
      <c r="C13" s="27"/>
      <c r="D13" s="17">
        <v>0</v>
      </c>
      <c r="E13" s="17">
        <f>IF(E5&gt;0,ROUND(F14-SUM(E5:E12),1),)</f>
        <v>44.6</v>
      </c>
      <c r="F13" s="17">
        <f>IF(F5&gt;0,ROUND(F14-SUM(F5:F12),1),)</f>
        <v>62</v>
      </c>
      <c r="G13" s="17">
        <f>IF(G5&gt;0,ROUND(F14-SUM(G5:G12),1),)</f>
        <v>103.4</v>
      </c>
      <c r="H13" s="17">
        <f>IF(H5&gt;0,ROUND(F14-SUM(H5:H12),1),)</f>
        <v>200.3</v>
      </c>
      <c r="I13" s="17">
        <f>IF(I5&gt;0,ROUND(F14-SUM(I5:I12),1),)</f>
        <v>626.4</v>
      </c>
      <c r="J13" s="17">
        <f>IF(J5&gt;0,ROUND(F14-SUM(J5:J12),1),)</f>
        <v>630.1</v>
      </c>
      <c r="K13" s="17">
        <f>IF(K5&gt;0,ROUND(F14-SUM(K5:K12),1),)</f>
        <v>1421.6</v>
      </c>
      <c r="L13" s="17">
        <f>IF(L5&gt;0,ROUND(F14-SUM(L5:L12),1),)</f>
        <v>0</v>
      </c>
      <c r="M13" s="17">
        <f>IF(M5&gt;0,ROUND(F14-SUM(M5:M12),1),)</f>
        <v>0</v>
      </c>
      <c r="N13" s="17">
        <f>IF(N5&gt;0,ROUND(F14-SUM(N5:N12),1),)</f>
        <v>0</v>
      </c>
      <c r="O13" s="17">
        <f>IF(O5&gt;0,ROUND(F14-SUM(O5:O12),1),)</f>
        <v>0</v>
      </c>
      <c r="P13" s="17">
        <f>IF(P5&gt;0,ROUND(F14-SUM(P5:P12),1),)</f>
        <v>0</v>
      </c>
      <c r="Q13" s="17">
        <f>IF(Q5&gt;0,ROUND(F14-SUM(Q5:Q12),1),)</f>
        <v>0</v>
      </c>
      <c r="R13" s="18">
        <f>IF(R5&gt;0,ROUND(F14-SUM(R5:R12),1),)</f>
        <v>0</v>
      </c>
      <c r="S13" s="19">
        <f>IF(S14=1,D13,IF(S14=2,E13,IF(S14=3,F13,IF(S14=4,G13,IF(S14=5,H13,IF(S14=6,I13,IF(S14=7,J13,IF(S14=8,K13,IF(S14=9,L13,IF(S14=10,M13,IF(S14=11,N13,IF(S14=12,O13,IF(S14=13,P13,IF(S14=14,Q13,IF(S14=15,R13,0)))))))))))))))/SUM(D5:D12)</f>
        <v>0</v>
      </c>
      <c r="U13" s="29" t="s">
        <v>77</v>
      </c>
    </row>
    <row r="14" spans="2:37" ht="18" thickBot="1" x14ac:dyDescent="0.35">
      <c r="B14" s="20" t="s">
        <v>37</v>
      </c>
      <c r="C14" s="28" t="s">
        <v>30</v>
      </c>
      <c r="D14" s="21">
        <v>9475</v>
      </c>
      <c r="E14" s="21" t="s">
        <v>25</v>
      </c>
      <c r="F14" s="32">
        <f>SUM(D5:D12)</f>
        <v>5372</v>
      </c>
      <c r="G14" s="21" t="s">
        <v>26</v>
      </c>
      <c r="H14" s="21">
        <v>100</v>
      </c>
      <c r="I14" s="21" t="s">
        <v>27</v>
      </c>
      <c r="J14" s="22">
        <f>(H14+F14)/D14</f>
        <v>0.57751978891820577</v>
      </c>
      <c r="K14" s="21" t="s">
        <v>28</v>
      </c>
      <c r="L14" s="22">
        <f>F14/(F14+H14)</f>
        <v>0.98172514619883045</v>
      </c>
      <c r="M14" s="21" t="s">
        <v>29</v>
      </c>
      <c r="N14" s="22">
        <f>H14/(F14+H14)</f>
        <v>1.827485380116959E-2</v>
      </c>
      <c r="O14" s="21" t="s">
        <v>24</v>
      </c>
      <c r="P14" s="21">
        <v>1344</v>
      </c>
      <c r="Q14" s="93" t="s">
        <v>23</v>
      </c>
      <c r="R14" s="94"/>
      <c r="S14" s="23">
        <v>1</v>
      </c>
      <c r="U14" s="29" t="s">
        <v>78</v>
      </c>
    </row>
    <row r="15" spans="2:37" ht="18" thickBot="1" x14ac:dyDescent="0.35"/>
    <row r="16" spans="2:37" ht="18" thickBot="1" x14ac:dyDescent="0.35">
      <c r="B16" s="90" t="s">
        <v>112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2:19" ht="18" thickBot="1" x14ac:dyDescent="0.35">
      <c r="B17" s="90" t="s">
        <v>38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2:19" ht="18" thickBot="1" x14ac:dyDescent="0.35">
      <c r="B18" s="12" t="s">
        <v>0</v>
      </c>
      <c r="C18" s="14" t="s">
        <v>1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K18" s="13" t="s">
        <v>9</v>
      </c>
      <c r="L18" s="13" t="s">
        <v>10</v>
      </c>
      <c r="M18" s="13" t="s">
        <v>11</v>
      </c>
      <c r="N18" s="13" t="s">
        <v>12</v>
      </c>
      <c r="O18" s="13" t="s">
        <v>13</v>
      </c>
      <c r="P18" s="13" t="s">
        <v>14</v>
      </c>
      <c r="Q18" s="13" t="s">
        <v>15</v>
      </c>
      <c r="R18" s="14" t="s">
        <v>16</v>
      </c>
      <c r="S18" s="15"/>
    </row>
    <row r="19" spans="2:19" x14ac:dyDescent="0.3">
      <c r="B19" s="24" t="s">
        <v>17</v>
      </c>
      <c r="C19" s="25" t="s">
        <v>118</v>
      </c>
      <c r="D19" s="26">
        <v>1451</v>
      </c>
      <c r="E19" s="26">
        <v>1454</v>
      </c>
      <c r="F19" s="26">
        <v>1484</v>
      </c>
      <c r="G19" s="26">
        <v>1570</v>
      </c>
      <c r="H19" s="26">
        <v>1506</v>
      </c>
      <c r="I19" s="26">
        <v>1506</v>
      </c>
      <c r="J19" s="26">
        <v>1506</v>
      </c>
      <c r="K19" s="26"/>
      <c r="L19" s="26"/>
      <c r="M19" s="26"/>
      <c r="N19" s="26"/>
      <c r="O19" s="26"/>
      <c r="P19" s="26"/>
      <c r="Q19" s="26"/>
      <c r="R19" s="30"/>
      <c r="S19" s="31">
        <f>IF(S28=1,D19,IF(S28=2,E19,IF(S28=3,F19,IF(S28=4,G19,IF(S28=5,H19,IF(S28=6,I19,IF(S28=7,J19,IF(S28=8,K19,IF(S28=9,L19,IF(S28=10,M19,IF(S28=11,N19,IF(S28=12,O19,IF(S28=13,P19,IF(S28=14,Q19,IF(S28=15,R19,0)))))))))))))))/SUM(D19:D26)</f>
        <v>0.24090984559189774</v>
      </c>
    </row>
    <row r="20" spans="2:19" x14ac:dyDescent="0.3">
      <c r="B20" s="24" t="s">
        <v>19</v>
      </c>
      <c r="C20" s="25" t="s">
        <v>119</v>
      </c>
      <c r="D20" s="26">
        <v>1130</v>
      </c>
      <c r="E20" s="26">
        <v>1140</v>
      </c>
      <c r="F20" s="26">
        <v>1180</v>
      </c>
      <c r="G20" s="26">
        <v>1272</v>
      </c>
      <c r="H20" s="26">
        <v>1272.4000000000001</v>
      </c>
      <c r="I20" s="26">
        <v>1291.0999999999999</v>
      </c>
      <c r="J20" s="26">
        <v>2334</v>
      </c>
      <c r="K20" s="26"/>
      <c r="L20" s="26"/>
      <c r="M20" s="26"/>
      <c r="N20" s="26"/>
      <c r="O20" s="26"/>
      <c r="P20" s="26"/>
      <c r="Q20" s="26"/>
      <c r="R20" s="30"/>
      <c r="S20" s="31">
        <f>IF(S28=1,D20,IF(S28=2,E20,IF(S28=3,F20,IF(S28=4,G20,IF(S28=5,H20,IF(S28=6,I20,IF(S28=7,J20,IF(S28=8,K20,IF(S28=9,L20,IF(S28=10,M20,IF(S28=11,N20,IF(S28=12,O20,IF(S28=13,P20,IF(S28=14,Q20,IF(S28=15,R20,0)))))))))))))))/SUM(D19:D26)</f>
        <v>0.18761414577453098</v>
      </c>
    </row>
    <row r="21" spans="2:19" x14ac:dyDescent="0.3">
      <c r="B21" s="24" t="s">
        <v>19</v>
      </c>
      <c r="C21" s="25" t="s">
        <v>120</v>
      </c>
      <c r="D21" s="26">
        <v>1043</v>
      </c>
      <c r="E21" s="26">
        <v>1048</v>
      </c>
      <c r="F21" s="26">
        <v>1071</v>
      </c>
      <c r="G21" s="26">
        <v>1153</v>
      </c>
      <c r="H21" s="26">
        <v>1153.3</v>
      </c>
      <c r="I21" s="26">
        <v>1175.5999999999999</v>
      </c>
      <c r="J21" s="26">
        <v>0</v>
      </c>
      <c r="K21" s="26"/>
      <c r="L21" s="26"/>
      <c r="M21" s="26"/>
      <c r="N21" s="26"/>
      <c r="O21" s="26"/>
      <c r="P21" s="26"/>
      <c r="Q21" s="26"/>
      <c r="R21" s="30"/>
      <c r="S21" s="31">
        <f>IF(S28=1,D21,IF(S28=2,E21,IF(S28=3,F21,IF(S28=4,G21,IF(S28=5,H21,IF(S28=6,I21,IF(S28=7,J21,IF(S28=8,K21,IF(S28=9,L21,IF(S28=10,M21,IF(S28=11,N21,IF(S28=12,O21,IF(S28=13,P21,IF(S28=14,Q21,IF(S28=15,R21,0)))))))))))))))/SUM(D19:D26)</f>
        <v>0.17316951685206708</v>
      </c>
    </row>
    <row r="22" spans="2:19" x14ac:dyDescent="0.3">
      <c r="B22" s="24" t="s">
        <v>18</v>
      </c>
      <c r="C22" s="25" t="s">
        <v>121</v>
      </c>
      <c r="D22" s="26">
        <v>846</v>
      </c>
      <c r="E22" s="26">
        <v>857</v>
      </c>
      <c r="F22" s="26">
        <v>996</v>
      </c>
      <c r="G22" s="26">
        <v>1137</v>
      </c>
      <c r="H22" s="26">
        <v>1140.4000000000001</v>
      </c>
      <c r="I22" s="26">
        <v>1438</v>
      </c>
      <c r="J22" s="26">
        <v>1481.1</v>
      </c>
      <c r="K22" s="26"/>
      <c r="L22" s="26"/>
      <c r="M22" s="26"/>
      <c r="N22" s="26"/>
      <c r="O22" s="26"/>
      <c r="P22" s="26"/>
      <c r="Q22" s="26"/>
      <c r="R22" s="30"/>
      <c r="S22" s="31">
        <f>IF(S28=1,D22,IF(S28=2,E22,IF(S28=3,F22,IF(S28=4,G22,IF(S28=5,H22,IF(S28=6,I22,IF(S28=7,J22,IF(S28=8,K22,IF(S28=9,L22,IF(S28=10,M22,IF(S28=11,N22,IF(S28=12,O22,IF(S28=13,P22,IF(S28=14,Q22,IF(S28=15,R22,0)))))))))))))))/SUM(D19:D26)</f>
        <v>0.14046156400464885</v>
      </c>
    </row>
    <row r="23" spans="2:19" x14ac:dyDescent="0.3">
      <c r="B23" s="24" t="s">
        <v>17</v>
      </c>
      <c r="C23" s="25" t="s">
        <v>122</v>
      </c>
      <c r="D23" s="26">
        <v>671</v>
      </c>
      <c r="E23" s="26">
        <v>672</v>
      </c>
      <c r="F23" s="26">
        <v>687</v>
      </c>
      <c r="G23" s="26">
        <v>719</v>
      </c>
      <c r="H23" s="26">
        <v>776.4</v>
      </c>
      <c r="I23" s="26">
        <v>0</v>
      </c>
      <c r="J23" s="26"/>
      <c r="K23" s="26"/>
      <c r="L23" s="26"/>
      <c r="M23" s="26"/>
      <c r="N23" s="26"/>
      <c r="O23" s="26"/>
      <c r="P23" s="26"/>
      <c r="Q23" s="26"/>
      <c r="R23" s="30"/>
      <c r="S23" s="31">
        <f>IF(S28=1,D23,IF(S28=2,E23,IF(S28=3,F23,IF(S28=4,G23,IF(S28=5,H23,IF(S28=6,I23,IF(S28=7,J23,IF(S28=8,K23,IF(S28=9,L23,IF(S28=10,M23,IF(S28=11,N23,IF(S28=12,O23,IF(S28=13,P23,IF(S28=14,Q23,IF(S28=15,R23,0)))))))))))))))/SUM(D19:D26)</f>
        <v>0.11140627594222148</v>
      </c>
    </row>
    <row r="24" spans="2:19" x14ac:dyDescent="0.3">
      <c r="B24" s="24" t="s">
        <v>123</v>
      </c>
      <c r="C24" s="25" t="s">
        <v>124</v>
      </c>
      <c r="D24" s="26">
        <v>468</v>
      </c>
      <c r="E24" s="26">
        <v>489</v>
      </c>
      <c r="F24" s="26">
        <v>548</v>
      </c>
      <c r="G24" s="26"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0"/>
      <c r="S24" s="31">
        <f>IF(S28=1,D24,IF(S28=2,E24,IF(S28=3,F24,IF(S28=4,G24,IF(S28=5,H24,IF(S28=6,I24,IF(S28=7,J24,IF(S28=8,K24,IF(S28=9,L24,IF(S28=10,M24,IF(S28=11,N24,IF(S28=12,O24,IF(S28=13,P24,IF(S28=14,Q24,IF(S28=15,R24,0)))))))))))))))/SUM(D19:D26)</f>
        <v>7.7702141789805751E-2</v>
      </c>
    </row>
    <row r="25" spans="2:19" x14ac:dyDescent="0.3">
      <c r="B25" s="24" t="s">
        <v>20</v>
      </c>
      <c r="C25" s="25" t="s">
        <v>125</v>
      </c>
      <c r="D25" s="26">
        <v>345</v>
      </c>
      <c r="E25" s="26">
        <v>355</v>
      </c>
      <c r="F25" s="26">
        <v>0</v>
      </c>
      <c r="G25" s="26"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0"/>
      <c r="S25" s="31">
        <f>IF(S28=1,D25,IF(S28=2,E25,IF(S28=3,F25,IF(S28=4,G25,IF(S28=5,H25,IF(S28=6,I25,IF(S28=7,J25,IF(S28=8,K25,IF(S28=9,L25,IF(S28=10,M25,IF(S28=11,N25,IF(S28=12,O25,IF(S28=13,P25,IF(S28=14,Q25,IF(S28=15,R25,0)))))))))))))))/SUM(D19:D26)</f>
        <v>5.7280425037356801E-2</v>
      </c>
    </row>
    <row r="26" spans="2:19" x14ac:dyDescent="0.3">
      <c r="B26" s="24" t="s">
        <v>39</v>
      </c>
      <c r="C26" s="25" t="s">
        <v>126</v>
      </c>
      <c r="D26" s="26">
        <v>69</v>
      </c>
      <c r="E26" s="26"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0"/>
      <c r="S26" s="31">
        <f>IF(S28=1,D26,IF(S28=2,E26,IF(S28=3,F26,IF(S28=4,G26,IF(S28=5,H26,IF(S28=6,I26,IF(S28=7,J26,IF(S28=8,K26,IF(S28=9,L26,IF(S28=10,M26,IF(S28=11,N26,IF(S28=12,O26,IF(S28=13,P26,IF(S28=14,Q26,IF(S28=15,R26,0)))))))))))))))/SUM(D19:D26)</f>
        <v>1.145608500747136E-2</v>
      </c>
    </row>
    <row r="27" spans="2:19" ht="18" thickBot="1" x14ac:dyDescent="0.35">
      <c r="B27" s="16" t="s">
        <v>22</v>
      </c>
      <c r="C27" s="27"/>
      <c r="D27" s="17">
        <v>0</v>
      </c>
      <c r="E27" s="17">
        <f>IF(E19&gt;0,ROUND(F28-SUM(E19:E26),1),)</f>
        <v>8</v>
      </c>
      <c r="F27" s="17">
        <f>IF(F19&gt;0,ROUND(F28-SUM(F19:F26),1),)</f>
        <v>57</v>
      </c>
      <c r="G27" s="17">
        <f>IF(G19&gt;0,ROUND(F28-SUM(G19:G26),1),)</f>
        <v>172</v>
      </c>
      <c r="H27" s="17">
        <f>IF(H19&gt;0,ROUND(F28-SUM(H19:H26),1),)</f>
        <v>174.5</v>
      </c>
      <c r="I27" s="17">
        <f>IF(I19&gt;0,ROUND(F28-SUM(I19:I26),1),)</f>
        <v>612.29999999999995</v>
      </c>
      <c r="J27" s="17">
        <f>IF(J19&gt;0,ROUND(F28-SUM(J19:J26),1),)</f>
        <v>701.9</v>
      </c>
      <c r="K27" s="17">
        <f>IF(K19&gt;0,ROUND(F28-SUM(K19:K26),1),)</f>
        <v>0</v>
      </c>
      <c r="L27" s="17">
        <f>IF(L19&gt;0,ROUND(F28-SUM(L19:L26),1),)</f>
        <v>0</v>
      </c>
      <c r="M27" s="17">
        <f>IF(M19&gt;0,ROUND(F28-SUM(M19:M26),1),)</f>
        <v>0</v>
      </c>
      <c r="N27" s="17">
        <f>IF(N19&gt;0,ROUND(F28-SUM(N19:N26),1),)</f>
        <v>0</v>
      </c>
      <c r="O27" s="17">
        <f>IF(O19&gt;0,ROUND(F28-SUM(O19:O26),1),)</f>
        <v>0</v>
      </c>
      <c r="P27" s="17">
        <f>IF(P19&gt;0,ROUND(F28-SUM(P19:P26),1),)</f>
        <v>0</v>
      </c>
      <c r="Q27" s="17">
        <f>IF(Q19&gt;0,ROUND(F28-SUM(Q19:Q26),1),)</f>
        <v>0</v>
      </c>
      <c r="R27" s="18">
        <f>IF(R19&gt;0,ROUND(F28-SUM(R19:R26),1),)</f>
        <v>0</v>
      </c>
      <c r="S27" s="19">
        <f>IF(S28=1,D27,IF(S28=2,E27,IF(S28=3,F27,IF(S28=4,G27,IF(S28=5,H27,IF(S28=6,I27,IF(S28=7,J27,IF(S28=8,K27,IF(S28=9,L27,IF(S28=10,M27,IF(S28=11,N27,IF(S28=12,O27,IF(S28=13,P27,IF(S28=14,Q27,IF(S28=15,R27,0)))))))))))))))/SUM(D19:D26)</f>
        <v>0</v>
      </c>
    </row>
    <row r="28" spans="2:19" ht="18" thickBot="1" x14ac:dyDescent="0.35">
      <c r="B28" s="20" t="s">
        <v>37</v>
      </c>
      <c r="C28" s="28" t="s">
        <v>30</v>
      </c>
      <c r="D28" s="21">
        <v>10854</v>
      </c>
      <c r="E28" s="21" t="s">
        <v>25</v>
      </c>
      <c r="F28" s="32">
        <f>SUM(D19:D26)</f>
        <v>6023</v>
      </c>
      <c r="G28" s="21" t="s">
        <v>26</v>
      </c>
      <c r="H28" s="21">
        <v>72</v>
      </c>
      <c r="I28" s="21" t="s">
        <v>27</v>
      </c>
      <c r="J28" s="22">
        <f>(H28+F28)/D28</f>
        <v>0.56154413119587254</v>
      </c>
      <c r="K28" s="21" t="s">
        <v>28</v>
      </c>
      <c r="L28" s="22">
        <f>F28/(F28+H28)</f>
        <v>0.98818703855619361</v>
      </c>
      <c r="M28" s="21" t="s">
        <v>29</v>
      </c>
      <c r="N28" s="22">
        <f>H28/(F28+H28)</f>
        <v>1.1812961443806398E-2</v>
      </c>
      <c r="O28" s="21" t="s">
        <v>24</v>
      </c>
      <c r="P28" s="21">
        <v>1506</v>
      </c>
      <c r="Q28" s="93" t="s">
        <v>23</v>
      </c>
      <c r="R28" s="94"/>
      <c r="S28" s="23">
        <v>1</v>
      </c>
    </row>
    <row r="29" spans="2:19" ht="18" thickBot="1" x14ac:dyDescent="0.35"/>
    <row r="30" spans="2:19" ht="18" thickBot="1" x14ac:dyDescent="0.35">
      <c r="B30" s="90" t="s">
        <v>113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</row>
    <row r="31" spans="2:19" ht="18" thickBot="1" x14ac:dyDescent="0.35">
      <c r="B31" s="90" t="s">
        <v>38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</row>
    <row r="32" spans="2:19" ht="18" thickBot="1" x14ac:dyDescent="0.35">
      <c r="B32" s="12" t="s">
        <v>0</v>
      </c>
      <c r="C32" s="14" t="s">
        <v>1</v>
      </c>
      <c r="D32" s="13" t="s">
        <v>2</v>
      </c>
      <c r="E32" s="13" t="s">
        <v>3</v>
      </c>
      <c r="F32" s="13" t="s">
        <v>4</v>
      </c>
      <c r="G32" s="13" t="s">
        <v>5</v>
      </c>
      <c r="H32" s="13" t="s">
        <v>6</v>
      </c>
      <c r="I32" s="13" t="s">
        <v>7</v>
      </c>
      <c r="J32" s="13" t="s">
        <v>8</v>
      </c>
      <c r="K32" s="13" t="s">
        <v>9</v>
      </c>
      <c r="L32" s="13" t="s">
        <v>10</v>
      </c>
      <c r="M32" s="13" t="s">
        <v>11</v>
      </c>
      <c r="N32" s="13" t="s">
        <v>12</v>
      </c>
      <c r="O32" s="13" t="s">
        <v>13</v>
      </c>
      <c r="P32" s="13" t="s">
        <v>14</v>
      </c>
      <c r="Q32" s="13" t="s">
        <v>15</v>
      </c>
      <c r="R32" s="14" t="s">
        <v>16</v>
      </c>
      <c r="S32" s="15"/>
    </row>
    <row r="33" spans="2:19" x14ac:dyDescent="0.3">
      <c r="B33" s="24" t="s">
        <v>19</v>
      </c>
      <c r="C33" s="25" t="s">
        <v>127</v>
      </c>
      <c r="D33" s="26">
        <v>1536</v>
      </c>
      <c r="E33" s="26">
        <v>1420</v>
      </c>
      <c r="F33" s="26">
        <v>1420</v>
      </c>
      <c r="G33" s="26">
        <v>1420</v>
      </c>
      <c r="H33" s="26">
        <v>1420</v>
      </c>
      <c r="I33" s="26">
        <v>1420</v>
      </c>
      <c r="J33" s="26">
        <v>1420</v>
      </c>
      <c r="K33" s="26">
        <v>1420</v>
      </c>
      <c r="L33" s="26">
        <v>1420</v>
      </c>
      <c r="M33" s="26">
        <v>1420</v>
      </c>
      <c r="N33" s="26"/>
      <c r="O33" s="26"/>
      <c r="P33" s="26"/>
      <c r="Q33" s="26"/>
      <c r="R33" s="30"/>
      <c r="S33" s="31">
        <f>IF(S44=1,D33,IF(S44=2,E33,IF(S44=3,F33,IF(S44=4,G33,IF(S44=5,H33,IF(S44=6,I33,IF(S44=7,J33,IF(S44=8,K33,IF(S44=9,L33,IF(S44=10,M33,IF(S44=11,N33,IF(S44=12,O33,IF(S44=13,P33,IF(S44=14,Q33,IF(S44=15,R33,0)))))))))))))))/SUM(D33:D42)</f>
        <v>0.21642947724390588</v>
      </c>
    </row>
    <row r="34" spans="2:19" x14ac:dyDescent="0.3">
      <c r="B34" s="24" t="s">
        <v>17</v>
      </c>
      <c r="C34" s="25" t="s">
        <v>128</v>
      </c>
      <c r="D34" s="26">
        <v>1266</v>
      </c>
      <c r="E34" s="26">
        <v>1268</v>
      </c>
      <c r="F34" s="26">
        <v>1269</v>
      </c>
      <c r="G34" s="26">
        <v>1293</v>
      </c>
      <c r="H34" s="26">
        <v>1317.3</v>
      </c>
      <c r="I34" s="26">
        <v>1815.3</v>
      </c>
      <c r="J34" s="26">
        <v>1420</v>
      </c>
      <c r="K34" s="26">
        <v>1420</v>
      </c>
      <c r="L34" s="26">
        <v>1420</v>
      </c>
      <c r="M34" s="26">
        <v>1420</v>
      </c>
      <c r="N34" s="26"/>
      <c r="O34" s="26"/>
      <c r="P34" s="26"/>
      <c r="Q34" s="26"/>
      <c r="R34" s="30"/>
      <c r="S34" s="31">
        <f>IF(S44=1,D34,IF(S44=2,E34,IF(S44=3,F34,IF(S44=4,G34,IF(S44=5,H34,IF(S44=6,I34,IF(S44=7,J34,IF(S44=8,K34,IF(S44=9,L34,IF(S44=10,M34,IF(S44=11,N34,IF(S44=12,O34,IF(S44=13,P34,IF(S44=14,Q34,IF(S44=15,R34,0)))))))))))))))/SUM(D33:D42)</f>
        <v>0.17838523319712554</v>
      </c>
    </row>
    <row r="35" spans="2:19" x14ac:dyDescent="0.3">
      <c r="B35" s="24" t="s">
        <v>21</v>
      </c>
      <c r="C35" s="25" t="s">
        <v>129</v>
      </c>
      <c r="D35" s="26">
        <v>1138</v>
      </c>
      <c r="E35" s="26">
        <v>1141</v>
      </c>
      <c r="F35" s="26">
        <v>1147</v>
      </c>
      <c r="G35" s="26">
        <v>1156</v>
      </c>
      <c r="H35" s="26">
        <v>1207.5</v>
      </c>
      <c r="I35" s="26">
        <v>1260.5</v>
      </c>
      <c r="J35" s="26">
        <v>1466.3</v>
      </c>
      <c r="K35" s="26">
        <v>1420</v>
      </c>
      <c r="L35" s="26">
        <v>1420</v>
      </c>
      <c r="M35" s="26">
        <v>1420</v>
      </c>
      <c r="N35" s="26"/>
      <c r="O35" s="26"/>
      <c r="P35" s="26"/>
      <c r="Q35" s="26"/>
      <c r="R35" s="30"/>
      <c r="S35" s="31">
        <f>IF(S44=1,D35,IF(S44=2,E35,IF(S44=3,F35,IF(S44=4,G35,IF(S44=5,H35,IF(S44=6,I35,IF(S44=7,J35,IF(S44=8,K35,IF(S44=9,L35,IF(S44=10,M35,IF(S44=11,N35,IF(S44=12,O35,IF(S44=13,P35,IF(S44=14,Q35,IF(S44=15,R35,0)))))))))))))))/SUM(D33:D42)</f>
        <v>0.16034944342680005</v>
      </c>
    </row>
    <row r="36" spans="2:19" x14ac:dyDescent="0.3">
      <c r="B36" s="24" t="s">
        <v>18</v>
      </c>
      <c r="C36" s="25" t="s">
        <v>130</v>
      </c>
      <c r="D36" s="26">
        <v>842</v>
      </c>
      <c r="E36" s="26">
        <v>846.9</v>
      </c>
      <c r="F36" s="26">
        <v>850.9</v>
      </c>
      <c r="G36" s="26">
        <v>856.9</v>
      </c>
      <c r="H36" s="26">
        <v>901.1</v>
      </c>
      <c r="I36" s="26">
        <v>910.1</v>
      </c>
      <c r="J36" s="26">
        <v>957.4</v>
      </c>
      <c r="K36" s="26">
        <v>971.2</v>
      </c>
      <c r="L36" s="26">
        <v>1330.5</v>
      </c>
      <c r="M36" s="26">
        <v>1577</v>
      </c>
      <c r="N36" s="26"/>
      <c r="O36" s="26"/>
      <c r="P36" s="26"/>
      <c r="Q36" s="26"/>
      <c r="R36" s="30"/>
      <c r="S36" s="31">
        <f>IF(S44=1,D36,IF(S44=2,E36,IF(S44=3,F36,IF(S44=4,G36,IF(S44=5,H36,IF(S44=6,I36,IF(S44=7,J36,IF(S44=8,K36,IF(S44=9,L36,IF(S44=10,M36,IF(S44=11,N36,IF(S44=12,O36,IF(S44=13,P36,IF(S44=14,Q36,IF(S44=15,R36,0)))))))))))))))/SUM(D33:D42)</f>
        <v>0.11864167958292236</v>
      </c>
    </row>
    <row r="37" spans="2:19" x14ac:dyDescent="0.3">
      <c r="B37" s="24" t="s">
        <v>20</v>
      </c>
      <c r="C37" s="25" t="s">
        <v>131</v>
      </c>
      <c r="D37" s="26">
        <v>665</v>
      </c>
      <c r="E37" s="26">
        <v>669.2</v>
      </c>
      <c r="F37" s="26">
        <v>674.2</v>
      </c>
      <c r="G37" s="26">
        <v>674.2</v>
      </c>
      <c r="H37" s="26">
        <v>748.3</v>
      </c>
      <c r="I37" s="26">
        <v>760.3</v>
      </c>
      <c r="J37" s="26">
        <v>785.6</v>
      </c>
      <c r="K37" s="26">
        <v>799.6</v>
      </c>
      <c r="L37" s="26">
        <v>0</v>
      </c>
      <c r="M37" s="26"/>
      <c r="N37" s="26"/>
      <c r="O37" s="26"/>
      <c r="P37" s="26"/>
      <c r="Q37" s="26"/>
      <c r="R37" s="30"/>
      <c r="S37" s="31">
        <f>IF(S44=1,D37,IF(S44=2,E37,IF(S44=3,F37,IF(S44=4,G37,IF(S44=5,H37,IF(S44=6,I37,IF(S44=7,J37,IF(S44=8,K37,IF(S44=9,L37,IF(S44=10,M37,IF(S44=11,N37,IF(S44=12,O37,IF(S44=13,P37,IF(S44=14,Q37,IF(S44=15,R37,0)))))))))))))))/SUM(D33:D42)</f>
        <v>9.3701564041144145E-2</v>
      </c>
    </row>
    <row r="38" spans="2:19" x14ac:dyDescent="0.3">
      <c r="B38" s="24" t="s">
        <v>19</v>
      </c>
      <c r="C38" s="25" t="s">
        <v>132</v>
      </c>
      <c r="D38" s="26">
        <v>598</v>
      </c>
      <c r="E38" s="26">
        <v>686.2</v>
      </c>
      <c r="F38" s="26">
        <v>701.4</v>
      </c>
      <c r="G38" s="26">
        <v>705.4</v>
      </c>
      <c r="H38" s="26">
        <v>819</v>
      </c>
      <c r="I38" s="26">
        <v>819</v>
      </c>
      <c r="J38" s="26">
        <v>823.3</v>
      </c>
      <c r="K38" s="26">
        <v>824.9</v>
      </c>
      <c r="L38" s="26">
        <v>956</v>
      </c>
      <c r="M38" s="26">
        <v>0</v>
      </c>
      <c r="N38" s="26"/>
      <c r="O38" s="26"/>
      <c r="P38" s="26"/>
      <c r="Q38" s="26"/>
      <c r="R38" s="30"/>
      <c r="S38" s="31">
        <f>IF(S44=1,D38,IF(S44=2,E38,IF(S44=3,F38,IF(S44=4,G38,IF(S44=5,H38,IF(S44=6,I38,IF(S44=7,J38,IF(S44=8,K38,IF(S44=9,L38,IF(S44=10,M38,IF(S44=11,N38,IF(S44=12,O38,IF(S44=13,P38,IF(S44=14,Q38,IF(S44=15,R38,0)))))))))))))))/SUM(D33:D42)</f>
        <v>8.4260955333239393E-2</v>
      </c>
    </row>
    <row r="39" spans="2:19" x14ac:dyDescent="0.3">
      <c r="B39" s="24" t="s">
        <v>17</v>
      </c>
      <c r="C39" s="25" t="s">
        <v>133</v>
      </c>
      <c r="D39" s="26">
        <v>564</v>
      </c>
      <c r="E39" s="26">
        <v>564.20000000000005</v>
      </c>
      <c r="F39" s="26">
        <v>564.20000000000005</v>
      </c>
      <c r="G39" s="26">
        <v>569.20000000000005</v>
      </c>
      <c r="H39" s="26">
        <v>581.20000000000005</v>
      </c>
      <c r="I39" s="26">
        <v>0</v>
      </c>
      <c r="J39" s="26"/>
      <c r="K39" s="26"/>
      <c r="L39" s="26"/>
      <c r="M39" s="26"/>
      <c r="N39" s="26"/>
      <c r="O39" s="26"/>
      <c r="P39" s="26"/>
      <c r="Q39" s="26"/>
      <c r="R39" s="30"/>
      <c r="S39" s="31">
        <f>IF(S44=1,D39,IF(S44=2,E39,IF(S44=3,F39,IF(S44=4,G39,IF(S44=5,H39,IF(S44=6,I39,IF(S44=7,J39,IF(S44=8,K39,IF(S44=9,L39,IF(S44=10,M39,IF(S44=11,N39,IF(S44=12,O39,IF(S44=13,P39,IF(S44=14,Q39,IF(S44=15,R39,0)))))))))))))))/SUM(D33:D42)</f>
        <v>7.9470198675496692E-2</v>
      </c>
    </row>
    <row r="40" spans="2:19" x14ac:dyDescent="0.3">
      <c r="B40" s="24" t="s">
        <v>123</v>
      </c>
      <c r="C40" s="25" t="s">
        <v>134</v>
      </c>
      <c r="D40" s="26">
        <v>377</v>
      </c>
      <c r="E40" s="26">
        <v>382.2</v>
      </c>
      <c r="F40" s="26">
        <v>387.2</v>
      </c>
      <c r="G40" s="26">
        <v>396.2</v>
      </c>
      <c r="H40" s="26">
        <v>0</v>
      </c>
      <c r="I40" s="26"/>
      <c r="J40" s="26"/>
      <c r="K40" s="26"/>
      <c r="L40" s="26"/>
      <c r="M40" s="26"/>
      <c r="N40" s="26"/>
      <c r="O40" s="26"/>
      <c r="P40" s="26"/>
      <c r="Q40" s="26"/>
      <c r="R40" s="30"/>
      <c r="S40" s="31">
        <f>IF(S44=1,D40,IF(S44=2,E40,IF(S44=3,F40,IF(S44=4,G40,IF(S44=5,H40,IF(S44=6,I40,IF(S44=7,J40,IF(S44=8,K40,IF(S44=9,L40,IF(S44=10,M40,IF(S44=11,N40,IF(S44=12,O40,IF(S44=13,P40,IF(S44=14,Q40,IF(S44=15,R40,0)))))))))))))))/SUM(D33:D42)</f>
        <v>5.3121037057911796E-2</v>
      </c>
    </row>
    <row r="41" spans="2:19" x14ac:dyDescent="0.3">
      <c r="B41" s="24" t="s">
        <v>135</v>
      </c>
      <c r="C41" s="25" t="s">
        <v>136</v>
      </c>
      <c r="D41" s="26">
        <v>61</v>
      </c>
      <c r="E41" s="26">
        <v>61.1</v>
      </c>
      <c r="F41" s="26">
        <v>64.099999999999994</v>
      </c>
      <c r="G41" s="26">
        <v>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0"/>
      <c r="S41" s="31">
        <f>IF(S44=1,D41,IF(S44=2,E41,IF(S44=3,F41,IF(S44=4,G41,IF(S44=5,H41,IF(S44=6,I41,IF(S44=7,J41,IF(S44=8,K41,IF(S44=9,L41,IF(S44=10,M41,IF(S44=11,N41,IF(S44=12,O41,IF(S44=13,P41,IF(S44=14,Q41,IF(S44=15,R41,0)))))))))))))))/SUM(D33:D42)</f>
        <v>8.5951810624207408E-3</v>
      </c>
    </row>
    <row r="42" spans="2:19" x14ac:dyDescent="0.3">
      <c r="B42" s="24" t="s">
        <v>39</v>
      </c>
      <c r="C42" s="25" t="s">
        <v>137</v>
      </c>
      <c r="D42" s="26">
        <v>50</v>
      </c>
      <c r="E42" s="26">
        <v>50.3</v>
      </c>
      <c r="F42" s="26">
        <v>0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30"/>
      <c r="S42" s="31">
        <f>IF(S44=1,D42,IF(S44=2,E42,IF(S44=3,F42,IF(S44=4,G42,IF(S44=5,H42,IF(S44=6,I42,IF(S44=7,J42,IF(S44=8,K42,IF(S44=9,L42,IF(S44=10,M42,IF(S44=11,N42,IF(S44=12,O42,IF(S44=13,P42,IF(S44=14,Q42,IF(S44=15,R42,0)))))))))))))))/SUM(D33:D42)</f>
        <v>7.0452303790333945E-3</v>
      </c>
    </row>
    <row r="43" spans="2:19" ht="18" thickBot="1" x14ac:dyDescent="0.35">
      <c r="B43" s="16" t="s">
        <v>22</v>
      </c>
      <c r="C43" s="27"/>
      <c r="D43" s="17">
        <v>0</v>
      </c>
      <c r="E43" s="17">
        <f>IF(E33&gt;0,ROUND(F44-SUM(E33:E42),1),)</f>
        <v>7.9</v>
      </c>
      <c r="F43" s="17">
        <f>IF(F33&gt;0,ROUND(F44-SUM(F33:F42),1),)</f>
        <v>19</v>
      </c>
      <c r="G43" s="17">
        <f>IF(G33&gt;0,ROUND(F44-SUM(G33:G42),1),)</f>
        <v>26.1</v>
      </c>
      <c r="H43" s="17">
        <f>IF(H33&gt;0,ROUND(F44-SUM(H33:H42),1),)</f>
        <v>102.6</v>
      </c>
      <c r="I43" s="17">
        <f>IF(I33&gt;0,ROUND(F44-SUM(I33:I42),1),)</f>
        <v>111.8</v>
      </c>
      <c r="J43" s="17">
        <f>IF(J33&gt;0,ROUND(F44-SUM(J33:J42),1),)</f>
        <v>224.4</v>
      </c>
      <c r="K43" s="17">
        <f>IF(K33&gt;0,ROUND(F44-SUM(K33:K42),1),)</f>
        <v>241.3</v>
      </c>
      <c r="L43" s="17">
        <f>IF(L33&gt;0,ROUND(F44-SUM(L33:L42),1),)</f>
        <v>550.5</v>
      </c>
      <c r="M43" s="17">
        <f>IF(M33&gt;0,ROUND(F44-SUM(M33:M42),1),)</f>
        <v>1260</v>
      </c>
      <c r="N43" s="17">
        <f>IF(N33&gt;0,ROUND(F44-SUM(N33:N42),1),)</f>
        <v>0</v>
      </c>
      <c r="O43" s="17">
        <f>IF(O33&gt;0,ROUND(F44-SUM(O33:O42),1),)</f>
        <v>0</v>
      </c>
      <c r="P43" s="17">
        <f>IF(P33&gt;0,ROUND(F44-SUM(P33:P42),1),)</f>
        <v>0</v>
      </c>
      <c r="Q43" s="17">
        <f>IF(Q33&gt;0,ROUND(F44-SUM(Q33:Q42),1),)</f>
        <v>0</v>
      </c>
      <c r="R43" s="18">
        <f>IF(R33&gt;0,ROUND(F44-SUM(R33:R42),1),)</f>
        <v>0</v>
      </c>
      <c r="S43" s="19">
        <f>IF(S44=1,D43,IF(S44=2,E43,IF(S44=3,F43,IF(S44=4,G43,IF(S44=5,H43,IF(S44=6,I43,IF(S44=7,J43,IF(S44=8,K43,IF(S44=9,L43,IF(S44=10,M43,IF(S44=11,N43,IF(S44=12,O43,IF(S44=13,P43,IF(S44=14,Q43,IF(S44=15,R43,0)))))))))))))))/SUM(D33:D42)</f>
        <v>0</v>
      </c>
    </row>
    <row r="44" spans="2:19" ht="18" thickBot="1" x14ac:dyDescent="0.35">
      <c r="B44" s="20" t="s">
        <v>37</v>
      </c>
      <c r="C44" s="28" t="s">
        <v>30</v>
      </c>
      <c r="D44" s="21">
        <v>11911</v>
      </c>
      <c r="E44" s="21" t="s">
        <v>25</v>
      </c>
      <c r="F44" s="32">
        <f>SUM(D33:D42)</f>
        <v>7097</v>
      </c>
      <c r="G44" s="21" t="s">
        <v>26</v>
      </c>
      <c r="H44" s="21">
        <v>102</v>
      </c>
      <c r="I44" s="21" t="s">
        <v>27</v>
      </c>
      <c r="J44" s="22">
        <f>(H44+F44)/D44</f>
        <v>0.6043992947695408</v>
      </c>
      <c r="K44" s="21" t="s">
        <v>28</v>
      </c>
      <c r="L44" s="22">
        <f>F44/(F44+H44)</f>
        <v>0.985831365467426</v>
      </c>
      <c r="M44" s="21" t="s">
        <v>29</v>
      </c>
      <c r="N44" s="22">
        <f>H44/(F44+H44)</f>
        <v>1.4168634532573969E-2</v>
      </c>
      <c r="O44" s="21" t="s">
        <v>24</v>
      </c>
      <c r="P44" s="21">
        <v>1420</v>
      </c>
      <c r="Q44" s="93" t="s">
        <v>23</v>
      </c>
      <c r="R44" s="94"/>
      <c r="S44" s="23">
        <v>1</v>
      </c>
    </row>
    <row r="45" spans="2:19" ht="18" thickBot="1" x14ac:dyDescent="0.35"/>
    <row r="46" spans="2:19" ht="18" thickBot="1" x14ac:dyDescent="0.35">
      <c r="B46" s="90" t="s">
        <v>114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</row>
    <row r="47" spans="2:19" ht="18" thickBot="1" x14ac:dyDescent="0.35">
      <c r="B47" s="90" t="s">
        <v>38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</row>
    <row r="48" spans="2:19" ht="18" thickBot="1" x14ac:dyDescent="0.35">
      <c r="B48" s="12" t="s">
        <v>0</v>
      </c>
      <c r="C48" s="14" t="s">
        <v>1</v>
      </c>
      <c r="D48" s="13" t="s">
        <v>2</v>
      </c>
      <c r="E48" s="13" t="s">
        <v>3</v>
      </c>
      <c r="F48" s="13" t="s">
        <v>4</v>
      </c>
      <c r="G48" s="13" t="s">
        <v>5</v>
      </c>
      <c r="H48" s="13" t="s">
        <v>6</v>
      </c>
      <c r="I48" s="13" t="s">
        <v>7</v>
      </c>
      <c r="J48" s="13" t="s">
        <v>8</v>
      </c>
      <c r="K48" s="13" t="s">
        <v>9</v>
      </c>
      <c r="L48" s="13" t="s">
        <v>10</v>
      </c>
      <c r="M48" s="13" t="s">
        <v>11</v>
      </c>
      <c r="N48" s="13" t="s">
        <v>12</v>
      </c>
      <c r="O48" s="13" t="s">
        <v>13</v>
      </c>
      <c r="P48" s="13" t="s">
        <v>14</v>
      </c>
      <c r="Q48" s="13" t="s">
        <v>15</v>
      </c>
      <c r="R48" s="14" t="s">
        <v>16</v>
      </c>
      <c r="S48" s="15"/>
    </row>
    <row r="49" spans="2:19" x14ac:dyDescent="0.3">
      <c r="B49" s="24" t="s">
        <v>17</v>
      </c>
      <c r="C49" s="25" t="s">
        <v>138</v>
      </c>
      <c r="D49" s="26">
        <v>1305</v>
      </c>
      <c r="E49" s="26">
        <v>1018</v>
      </c>
      <c r="F49" s="26">
        <v>1018</v>
      </c>
      <c r="G49" s="26">
        <v>1018</v>
      </c>
      <c r="H49" s="26">
        <v>1018</v>
      </c>
      <c r="I49" s="26">
        <v>1018</v>
      </c>
      <c r="J49" s="26">
        <v>1018</v>
      </c>
      <c r="K49" s="26"/>
      <c r="L49" s="26"/>
      <c r="M49" s="26"/>
      <c r="N49" s="26"/>
      <c r="O49" s="26"/>
      <c r="P49" s="26"/>
      <c r="Q49" s="26"/>
      <c r="R49" s="30"/>
      <c r="S49" s="31">
        <f>IF(S57=1,D49,IF(S57=2,E49,IF(S57=3,F49,IF(S57=4,G49,IF(S57=5,H49,IF(S57=6,I49,IF(S57=7,J49,IF(S57=8,K49,IF(S57=9,L49,IF(S57=10,M49,IF(S57=11,N49,IF(S57=12,O49,IF(S57=13,P49,IF(S57=14,Q49,IF(S57=15,R49,0)))))))))))))))/SUM(D49:D55)</f>
        <v>0.25658670861187571</v>
      </c>
    </row>
    <row r="50" spans="2:19" x14ac:dyDescent="0.3">
      <c r="B50" s="24" t="s">
        <v>19</v>
      </c>
      <c r="C50" s="25" t="s">
        <v>139</v>
      </c>
      <c r="D50" s="26">
        <v>1161</v>
      </c>
      <c r="E50" s="26">
        <v>1161</v>
      </c>
      <c r="F50" s="26">
        <v>1018</v>
      </c>
      <c r="G50" s="26">
        <v>1018</v>
      </c>
      <c r="H50" s="26">
        <v>1018</v>
      </c>
      <c r="I50" s="26">
        <v>1018</v>
      </c>
      <c r="J50" s="26">
        <v>1018</v>
      </c>
      <c r="K50" s="26"/>
      <c r="L50" s="26"/>
      <c r="M50" s="26"/>
      <c r="N50" s="26"/>
      <c r="O50" s="26"/>
      <c r="P50" s="26"/>
      <c r="Q50" s="26"/>
      <c r="R50" s="30"/>
      <c r="S50" s="31">
        <f>IF(S57=1,D50,IF(S57=2,E50,IF(S57=3,F50,IF(S57=4,G50,IF(S57=5,H50,IF(S57=6,I50,IF(S57=7,J50,IF(S57=8,K50,IF(S57=9,L50,IF(S57=10,M50,IF(S57=11,N50,IF(S57=12,O50,IF(S57=13,P50,IF(S57=14,Q50,IF(S57=15,R50,0)))))))))))))))/SUM(D49:D55)</f>
        <v>0.228273692489186</v>
      </c>
    </row>
    <row r="51" spans="2:19" x14ac:dyDescent="0.3">
      <c r="B51" s="24" t="s">
        <v>18</v>
      </c>
      <c r="C51" s="25" t="s">
        <v>140</v>
      </c>
      <c r="D51" s="26">
        <v>1029</v>
      </c>
      <c r="E51" s="26">
        <v>1029</v>
      </c>
      <c r="F51" s="26">
        <v>1029</v>
      </c>
      <c r="G51" s="26">
        <v>1018</v>
      </c>
      <c r="H51" s="26">
        <v>1018</v>
      </c>
      <c r="I51" s="26">
        <v>1018</v>
      </c>
      <c r="J51" s="26">
        <v>1018</v>
      </c>
      <c r="K51" s="26"/>
      <c r="L51" s="26"/>
      <c r="M51" s="26"/>
      <c r="N51" s="26"/>
      <c r="O51" s="26"/>
      <c r="P51" s="26"/>
      <c r="Q51" s="26"/>
      <c r="R51" s="30"/>
      <c r="S51" s="31">
        <f>IF(S57=1,D51,IF(S57=2,E51,IF(S57=3,F51,IF(S57=4,G51,IF(S57=5,H51,IF(S57=6,I51,IF(S57=7,J51,IF(S57=8,K51,IF(S57=9,L51,IF(S57=10,M51,IF(S57=11,N51,IF(S57=12,O51,IF(S57=13,P51,IF(S57=14,Q51,IF(S57=15,R51,0)))))))))))))))/SUM(D49:D55)</f>
        <v>0.20232009437672041</v>
      </c>
    </row>
    <row r="52" spans="2:19" x14ac:dyDescent="0.3">
      <c r="B52" s="24" t="s">
        <v>21</v>
      </c>
      <c r="C52" s="25" t="s">
        <v>141</v>
      </c>
      <c r="D52" s="26">
        <v>695</v>
      </c>
      <c r="E52" s="26">
        <v>727.3</v>
      </c>
      <c r="F52" s="26">
        <v>735.6</v>
      </c>
      <c r="G52" s="26">
        <v>737.9</v>
      </c>
      <c r="H52" s="26">
        <v>751.7</v>
      </c>
      <c r="I52" s="26">
        <v>852.1</v>
      </c>
      <c r="J52" s="26">
        <v>0</v>
      </c>
      <c r="K52" s="26"/>
      <c r="L52" s="26"/>
      <c r="M52" s="26"/>
      <c r="N52" s="26"/>
      <c r="O52" s="26"/>
      <c r="P52" s="26"/>
      <c r="Q52" s="26"/>
      <c r="R52" s="30"/>
      <c r="S52" s="31">
        <f>IF(S57=1,D52,IF(S57=2,E52,IF(S57=3,F52,IF(S57=4,G52,IF(S57=5,H52,IF(S57=6,I52,IF(S57=7,J52,IF(S57=8,K52,IF(S57=9,L52,IF(S57=10,M52,IF(S57=11,N52,IF(S57=12,O52,IF(S57=13,P52,IF(S57=14,Q52,IF(S57=15,R52,0)))))))))))))))/SUM(D49:D55)</f>
        <v>0.1366496264254817</v>
      </c>
    </row>
    <row r="53" spans="2:19" x14ac:dyDescent="0.3">
      <c r="B53" s="24" t="s">
        <v>17</v>
      </c>
      <c r="C53" s="25" t="s">
        <v>142</v>
      </c>
      <c r="D53" s="26">
        <v>642</v>
      </c>
      <c r="E53" s="26">
        <v>872.7</v>
      </c>
      <c r="F53" s="26">
        <v>878.2</v>
      </c>
      <c r="G53" s="26">
        <v>879.6</v>
      </c>
      <c r="H53" s="26">
        <v>886.3</v>
      </c>
      <c r="I53" s="26">
        <v>908.4</v>
      </c>
      <c r="J53" s="26">
        <v>1474.8</v>
      </c>
      <c r="K53" s="26"/>
      <c r="L53" s="26"/>
      <c r="M53" s="26"/>
      <c r="N53" s="26"/>
      <c r="O53" s="26"/>
      <c r="P53" s="26"/>
      <c r="Q53" s="26"/>
      <c r="R53" s="30"/>
      <c r="S53" s="31">
        <f>IF(S57=1,D53,IF(S57=2,E53,IF(S57=3,F53,IF(S57=4,G53,IF(S57=5,H53,IF(S57=6,I53,IF(S57=7,J53,IF(S57=8,K53,IF(S57=9,L53,IF(S57=10,M53,IF(S57=11,N53,IF(S57=12,O53,IF(S57=13,P53,IF(S57=14,Q53,IF(S57=15,R53,0)))))))))))))))/SUM(D49:D55)</f>
        <v>0.12622886354699175</v>
      </c>
    </row>
    <row r="54" spans="2:19" x14ac:dyDescent="0.3">
      <c r="B54" s="24" t="s">
        <v>20</v>
      </c>
      <c r="C54" s="25" t="s">
        <v>143</v>
      </c>
      <c r="D54" s="26">
        <v>190</v>
      </c>
      <c r="E54" s="26">
        <v>195.3</v>
      </c>
      <c r="F54" s="26">
        <v>254.1</v>
      </c>
      <c r="G54" s="26">
        <v>257.60000000000002</v>
      </c>
      <c r="H54" s="26">
        <v>276.2</v>
      </c>
      <c r="I54" s="26">
        <v>0</v>
      </c>
      <c r="J54" s="26"/>
      <c r="K54" s="26"/>
      <c r="L54" s="26"/>
      <c r="M54" s="26"/>
      <c r="N54" s="26"/>
      <c r="O54" s="26"/>
      <c r="P54" s="26"/>
      <c r="Q54" s="26"/>
      <c r="R54" s="30"/>
      <c r="S54" s="31">
        <f>IF(S57=1,D54,IF(S57=2,E54,IF(S57=3,F54,IF(S57=4,G54,IF(S57=5,H54,IF(S57=6,I54,IF(S57=7,J54,IF(S57=8,K54,IF(S57=9,L54,IF(S57=10,M54,IF(S57=11,N54,IF(S57=12,O54,IF(S57=13,P54,IF(S57=14,Q54,IF(S57=15,R54,0)))))))))))))))/SUM(D49:D55)</f>
        <v>3.7357451828548958E-2</v>
      </c>
    </row>
    <row r="55" spans="2:19" x14ac:dyDescent="0.3">
      <c r="B55" s="24" t="s">
        <v>39</v>
      </c>
      <c r="C55" s="25" t="s">
        <v>144</v>
      </c>
      <c r="D55" s="26">
        <v>64</v>
      </c>
      <c r="E55" s="26">
        <v>64.900000000000006</v>
      </c>
      <c r="F55" s="26">
        <v>77.7</v>
      </c>
      <c r="G55" s="26">
        <v>78.3</v>
      </c>
      <c r="H55" s="26">
        <v>0</v>
      </c>
      <c r="I55" s="26"/>
      <c r="J55" s="26"/>
      <c r="K55" s="26"/>
      <c r="L55" s="26"/>
      <c r="M55" s="26"/>
      <c r="N55" s="26"/>
      <c r="O55" s="26"/>
      <c r="P55" s="26"/>
      <c r="Q55" s="26"/>
      <c r="R55" s="30"/>
      <c r="S55" s="31">
        <f>IF(S57=1,D55,IF(S57=2,E55,IF(S57=3,F55,IF(S57=4,G55,IF(S57=5,H55,IF(S57=6,I55,IF(S57=7,J55,IF(S57=8,K55,IF(S57=9,L55,IF(S57=10,M55,IF(S57=11,N55,IF(S57=12,O55,IF(S57=13,P55,IF(S57=14,Q55,IF(S57=15,R55,0)))))))))))))))/SUM(D49:D55)</f>
        <v>1.2583562721195438E-2</v>
      </c>
    </row>
    <row r="56" spans="2:19" ht="18" thickBot="1" x14ac:dyDescent="0.35">
      <c r="B56" s="16" t="s">
        <v>22</v>
      </c>
      <c r="C56" s="27"/>
      <c r="D56" s="17">
        <v>0</v>
      </c>
      <c r="E56" s="17">
        <f>IF(E49&gt;0,ROUND(F57-SUM(E49:E55),1),)</f>
        <v>17.8</v>
      </c>
      <c r="F56" s="17">
        <f>IF(F49&gt;0,ROUND(F57-SUM(F49:F55),1),)</f>
        <v>75.400000000000006</v>
      </c>
      <c r="G56" s="17">
        <f>IF(G49&gt;0,ROUND(F57-SUM(G49:G55),1),)</f>
        <v>78.599999999999994</v>
      </c>
      <c r="H56" s="17">
        <f>IF(H49&gt;0,ROUND(F57-SUM(H49:H55),1),)</f>
        <v>117.8</v>
      </c>
      <c r="I56" s="17">
        <f>IF(I49&gt;0,ROUND(F57-SUM(I49:I55),1),)</f>
        <v>271.5</v>
      </c>
      <c r="J56" s="17">
        <f>IF(J49&gt;0,ROUND(F57-SUM(J49:J55),1),)</f>
        <v>557.20000000000005</v>
      </c>
      <c r="K56" s="17">
        <f>IF(K49&gt;0,ROUND(F57-SUM(K49:K55),1),)</f>
        <v>0</v>
      </c>
      <c r="L56" s="17">
        <f>IF(L49&gt;0,ROUND(F57-SUM(L49:L55),1),)</f>
        <v>0</v>
      </c>
      <c r="M56" s="17">
        <f>IF(M49&gt;0,ROUND(F57-SUM(M49:M55),1),)</f>
        <v>0</v>
      </c>
      <c r="N56" s="17">
        <f>IF(N49&gt;0,ROUND(F57-SUM(N49:N55),1),)</f>
        <v>0</v>
      </c>
      <c r="O56" s="17">
        <f>IF(O49&gt;0,ROUND(F57-SUM(O49:O55),1),)</f>
        <v>0</v>
      </c>
      <c r="P56" s="17">
        <f>IF(P49&gt;0,ROUND(F57-SUM(P49:P55),1),)</f>
        <v>0</v>
      </c>
      <c r="Q56" s="17">
        <f>IF(Q49&gt;0,ROUND(F57-SUM(Q49:Q55),1),)</f>
        <v>0</v>
      </c>
      <c r="R56" s="18">
        <f>IF(R49&gt;0,ROUND(F57-SUM(R49:R55),1),)</f>
        <v>0</v>
      </c>
      <c r="S56" s="19">
        <f>IF(S57=1,D56,IF(S57=2,E56,IF(S57=3,F56,IF(S57=4,G56,IF(S57=5,H56,IF(S57=6,I56,IF(S57=7,J56,IF(S57=8,K56,IF(S57=9,L56,IF(S57=10,M56,IF(S57=11,N56,IF(S57=12,O56,IF(S57=13,P56,IF(S57=14,Q56,IF(S57=15,R56,0)))))))))))))))/SUM(D49:D55)</f>
        <v>0</v>
      </c>
    </row>
    <row r="57" spans="2:19" ht="18" thickBot="1" x14ac:dyDescent="0.35">
      <c r="B57" s="20" t="s">
        <v>37</v>
      </c>
      <c r="C57" s="28" t="s">
        <v>30</v>
      </c>
      <c r="D57" s="21">
        <v>11589</v>
      </c>
      <c r="E57" s="21" t="s">
        <v>25</v>
      </c>
      <c r="F57" s="32">
        <f>SUM(D49:D55)</f>
        <v>5086</v>
      </c>
      <c r="G57" s="21" t="s">
        <v>26</v>
      </c>
      <c r="H57" s="21">
        <v>91</v>
      </c>
      <c r="I57" s="21" t="s">
        <v>27</v>
      </c>
      <c r="J57" s="22">
        <f>(H57+F57)/D57</f>
        <v>0.44671671412546382</v>
      </c>
      <c r="K57" s="21" t="s">
        <v>28</v>
      </c>
      <c r="L57" s="22">
        <f>F57/(F57+H57)</f>
        <v>0.98242225226965429</v>
      </c>
      <c r="M57" s="21" t="s">
        <v>29</v>
      </c>
      <c r="N57" s="22">
        <f>H57/(F57+H57)</f>
        <v>1.7577747730345761E-2</v>
      </c>
      <c r="O57" s="21" t="s">
        <v>24</v>
      </c>
      <c r="P57" s="21">
        <v>1018</v>
      </c>
      <c r="Q57" s="93" t="s">
        <v>23</v>
      </c>
      <c r="R57" s="94"/>
      <c r="S57" s="23">
        <v>1</v>
      </c>
    </row>
    <row r="58" spans="2:19" ht="18" thickBot="1" x14ac:dyDescent="0.35"/>
    <row r="59" spans="2:19" ht="18" thickBot="1" x14ac:dyDescent="0.35">
      <c r="B59" s="90" t="s">
        <v>115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</row>
    <row r="60" spans="2:19" ht="18" thickBot="1" x14ac:dyDescent="0.35">
      <c r="B60" s="90" t="s">
        <v>38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</row>
    <row r="61" spans="2:19" ht="18" thickBot="1" x14ac:dyDescent="0.35">
      <c r="B61" s="12" t="s">
        <v>0</v>
      </c>
      <c r="C61" s="14" t="s">
        <v>1</v>
      </c>
      <c r="D61" s="13" t="s">
        <v>2</v>
      </c>
      <c r="E61" s="13" t="s">
        <v>3</v>
      </c>
      <c r="F61" s="13" t="s">
        <v>4</v>
      </c>
      <c r="G61" s="13" t="s">
        <v>5</v>
      </c>
      <c r="H61" s="13" t="s">
        <v>6</v>
      </c>
      <c r="I61" s="13" t="s">
        <v>7</v>
      </c>
      <c r="J61" s="13" t="s">
        <v>8</v>
      </c>
      <c r="K61" s="13" t="s">
        <v>9</v>
      </c>
      <c r="L61" s="13" t="s">
        <v>10</v>
      </c>
      <c r="M61" s="13" t="s">
        <v>11</v>
      </c>
      <c r="N61" s="13" t="s">
        <v>12</v>
      </c>
      <c r="O61" s="13" t="s">
        <v>13</v>
      </c>
      <c r="P61" s="13" t="s">
        <v>14</v>
      </c>
      <c r="Q61" s="13" t="s">
        <v>15</v>
      </c>
      <c r="R61" s="14" t="s">
        <v>16</v>
      </c>
      <c r="S61" s="15"/>
    </row>
    <row r="62" spans="2:19" x14ac:dyDescent="0.3">
      <c r="B62" s="24" t="s">
        <v>19</v>
      </c>
      <c r="C62" s="25" t="s">
        <v>145</v>
      </c>
      <c r="D62" s="26">
        <v>1313</v>
      </c>
      <c r="E62" s="26">
        <v>1334</v>
      </c>
      <c r="F62" s="26">
        <v>1364</v>
      </c>
      <c r="G62" s="26">
        <v>2041</v>
      </c>
      <c r="H62" s="26">
        <v>1377</v>
      </c>
      <c r="I62" s="26">
        <v>1377</v>
      </c>
      <c r="J62" s="26">
        <v>1377</v>
      </c>
      <c r="K62" s="26"/>
      <c r="L62" s="26"/>
      <c r="M62" s="26"/>
      <c r="N62" s="26"/>
      <c r="O62" s="26"/>
      <c r="P62" s="26"/>
      <c r="Q62" s="26"/>
      <c r="R62" s="30"/>
      <c r="S62" s="31">
        <f>IF(S70=1,D62,IF(S70=2,E62,IF(S70=3,F62,IF(S70=4,G62,IF(S70=5,H62,IF(S70=6,I62,IF(S70=7,J62,IF(S70=8,K62,IF(S70=9,L62,IF(S70=10,M62,IF(S70=11,N62,IF(S70=12,O62,IF(S70=13,P62,IF(S70=14,Q62,IF(S70=15,R62,0)))))))))))))))/SUM(D62:D68)</f>
        <v>0.23851044504995458</v>
      </c>
    </row>
    <row r="63" spans="2:19" x14ac:dyDescent="0.3">
      <c r="B63" s="24" t="s">
        <v>17</v>
      </c>
      <c r="C63" s="25" t="s">
        <v>146</v>
      </c>
      <c r="D63" s="26">
        <v>1207</v>
      </c>
      <c r="E63" s="26">
        <v>1214</v>
      </c>
      <c r="F63" s="26">
        <v>1239</v>
      </c>
      <c r="G63" s="26">
        <v>1240</v>
      </c>
      <c r="H63" s="26">
        <v>1258.9000000000001</v>
      </c>
      <c r="I63" s="26">
        <v>1279.9000000000001</v>
      </c>
      <c r="J63" s="26">
        <v>2038.4</v>
      </c>
      <c r="K63" s="26"/>
      <c r="L63" s="26"/>
      <c r="M63" s="26"/>
      <c r="N63" s="26"/>
      <c r="O63" s="26"/>
      <c r="P63" s="26"/>
      <c r="Q63" s="26"/>
      <c r="R63" s="30"/>
      <c r="S63" s="31">
        <f>IF(S70=1,D63,IF(S70=2,E63,IF(S70=3,F63,IF(S70=4,G63,IF(S70=5,H63,IF(S70=6,I63,IF(S70=7,J63,IF(S70=8,K63,IF(S70=9,L63,IF(S70=10,M63,IF(S70=11,N63,IF(S70=12,O63,IF(S70=13,P63,IF(S70=14,Q63,IF(S70=15,R63,0)))))))))))))))/SUM(D62:D68)</f>
        <v>0.21925522252497728</v>
      </c>
    </row>
    <row r="64" spans="2:19" x14ac:dyDescent="0.3">
      <c r="B64" s="24" t="s">
        <v>18</v>
      </c>
      <c r="C64" s="25" t="s">
        <v>147</v>
      </c>
      <c r="D64" s="26">
        <v>1100</v>
      </c>
      <c r="E64" s="26">
        <v>1118</v>
      </c>
      <c r="F64" s="26">
        <v>1268</v>
      </c>
      <c r="G64" s="26">
        <v>1302</v>
      </c>
      <c r="H64" s="26">
        <v>1509.2</v>
      </c>
      <c r="I64" s="26">
        <v>1377</v>
      </c>
      <c r="J64" s="26">
        <v>1377</v>
      </c>
      <c r="K64" s="26"/>
      <c r="L64" s="26"/>
      <c r="M64" s="26"/>
      <c r="N64" s="26"/>
      <c r="O64" s="26"/>
      <c r="P64" s="26"/>
      <c r="Q64" s="26"/>
      <c r="R64" s="30"/>
      <c r="S64" s="31">
        <f>IF(S70=1,D64,IF(S70=2,E64,IF(S70=3,F64,IF(S70=4,G64,IF(S70=5,H64,IF(S70=6,I64,IF(S70=7,J64,IF(S70=8,K64,IF(S70=9,L64,IF(S70=10,M64,IF(S70=11,N64,IF(S70=12,O64,IF(S70=13,P64,IF(S70=14,Q64,IF(S70=15,R64,0)))))))))))))))/SUM(D62:D68)</f>
        <v>0.19981834695731154</v>
      </c>
    </row>
    <row r="65" spans="2:19" x14ac:dyDescent="0.3">
      <c r="B65" s="24" t="s">
        <v>17</v>
      </c>
      <c r="C65" s="25" t="s">
        <v>148</v>
      </c>
      <c r="D65" s="26">
        <v>760</v>
      </c>
      <c r="E65" s="26">
        <v>768</v>
      </c>
      <c r="F65" s="26">
        <v>792</v>
      </c>
      <c r="G65" s="26">
        <v>801</v>
      </c>
      <c r="H65" s="26">
        <v>809.1</v>
      </c>
      <c r="I65" s="26">
        <v>834</v>
      </c>
      <c r="J65" s="26">
        <v>0</v>
      </c>
      <c r="K65" s="26"/>
      <c r="L65" s="26"/>
      <c r="M65" s="26"/>
      <c r="N65" s="26"/>
      <c r="O65" s="26"/>
      <c r="P65" s="26"/>
      <c r="Q65" s="26"/>
      <c r="R65" s="30"/>
      <c r="S65" s="31">
        <f>IF(S70=1,D65,IF(S70=2,E65,IF(S70=3,F65,IF(S70=4,G65,IF(S70=5,H65,IF(S70=6,I65,IF(S70=7,J65,IF(S70=8,K65,IF(S70=9,L65,IF(S70=10,M65,IF(S70=11,N65,IF(S70=12,O65,IF(S70=13,P65,IF(S70=14,Q65,IF(S70=15,R65,0)))))))))))))))/SUM(D62:D68)</f>
        <v>0.13805631244323344</v>
      </c>
    </row>
    <row r="66" spans="2:19" x14ac:dyDescent="0.3">
      <c r="B66" s="24" t="s">
        <v>19</v>
      </c>
      <c r="C66" s="25" t="s">
        <v>149</v>
      </c>
      <c r="D66" s="26">
        <v>730</v>
      </c>
      <c r="E66" s="26">
        <v>742</v>
      </c>
      <c r="F66" s="26">
        <v>762</v>
      </c>
      <c r="G66" s="26">
        <v>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30"/>
      <c r="S66" s="31">
        <f>IF(S70=1,D66,IF(S70=2,E66,IF(S70=3,F66,IF(S70=4,G66,IF(S70=5,H66,IF(S70=6,I66,IF(S70=7,J66,IF(S70=8,K66,IF(S70=9,L66,IF(S70=10,M66,IF(S70=11,N66,IF(S70=12,O66,IF(S70=13,P66,IF(S70=14,Q66,IF(S70=15,R66,0)))))))))))))))/SUM(D62:D68)</f>
        <v>0.13260672116257946</v>
      </c>
    </row>
    <row r="67" spans="2:19" x14ac:dyDescent="0.3">
      <c r="B67" s="24" t="s">
        <v>20</v>
      </c>
      <c r="C67" s="25" t="s">
        <v>150</v>
      </c>
      <c r="D67" s="26">
        <v>285</v>
      </c>
      <c r="E67" s="26">
        <v>296</v>
      </c>
      <c r="F67" s="26">
        <v>0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30"/>
      <c r="S67" s="31">
        <f>IF(S70=1,D67,IF(S70=2,E67,IF(S70=3,F67,IF(S70=4,G67,IF(S70=5,H67,IF(S70=6,I67,IF(S70=7,J67,IF(S70=8,K67,IF(S70=9,L67,IF(S70=10,M67,IF(S70=11,N67,IF(S70=12,O67,IF(S70=13,P67,IF(S70=14,Q67,IF(S70=15,R67,0)))))))))))))))/SUM(D62:D68)</f>
        <v>5.1771117166212535E-2</v>
      </c>
    </row>
    <row r="68" spans="2:19" x14ac:dyDescent="0.3">
      <c r="B68" s="24" t="s">
        <v>39</v>
      </c>
      <c r="C68" s="25" t="s">
        <v>151</v>
      </c>
      <c r="D68" s="26">
        <v>110</v>
      </c>
      <c r="E68" s="26">
        <v>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30"/>
      <c r="S68" s="31">
        <f>IF(S70=1,D68,IF(S70=2,E68,IF(S70=3,F68,IF(S70=4,G68,IF(S70=5,H68,IF(S70=6,I68,IF(S70=7,J68,IF(S70=8,K68,IF(S70=9,L68,IF(S70=10,M68,IF(S70=11,N68,IF(S70=12,O68,IF(S70=13,P68,IF(S70=14,Q68,IF(S70=15,R68,0)))))))))))))))/SUM(D62:D68)</f>
        <v>1.9981834695731154E-2</v>
      </c>
    </row>
    <row r="69" spans="2:19" ht="18" thickBot="1" x14ac:dyDescent="0.35">
      <c r="B69" s="16" t="s">
        <v>22</v>
      </c>
      <c r="C69" s="27"/>
      <c r="D69" s="17">
        <v>0</v>
      </c>
      <c r="E69" s="17">
        <f>IF(E62&gt;0,ROUND(F70-SUM(E62:E68),1),)</f>
        <v>33</v>
      </c>
      <c r="F69" s="17">
        <f>IF(F62&gt;0,ROUND(F70-SUM(F62:F68),1),)</f>
        <v>80</v>
      </c>
      <c r="G69" s="17">
        <f>IF(G62&gt;0,ROUND(F70-SUM(G62:G68),1),)</f>
        <v>121</v>
      </c>
      <c r="H69" s="17">
        <f>IF(H62&gt;0,ROUND(F70-SUM(H62:H68),1),)</f>
        <v>550.79999999999995</v>
      </c>
      <c r="I69" s="17">
        <f>IF(I62&gt;0,ROUND(F70-SUM(I62:I68),1),)</f>
        <v>637.1</v>
      </c>
      <c r="J69" s="17">
        <f>IF(J62&gt;0,ROUND(F70-SUM(J62:J68),1),)</f>
        <v>712.6</v>
      </c>
      <c r="K69" s="17">
        <f>IF(K62&gt;0,ROUND(F70-SUM(K62:K68),1),)</f>
        <v>0</v>
      </c>
      <c r="L69" s="17">
        <f>IF(L62&gt;0,ROUND(F70-SUM(L62:L68),1),)</f>
        <v>0</v>
      </c>
      <c r="M69" s="17">
        <f>IF(M62&gt;0,ROUND(F70-SUM(M62:M68),1),)</f>
        <v>0</v>
      </c>
      <c r="N69" s="17">
        <f>IF(N62&gt;0,ROUND(F70-SUM(N62:N68),1),)</f>
        <v>0</v>
      </c>
      <c r="O69" s="17">
        <f>IF(O62&gt;0,ROUND(F70-SUM(O62:O68),1),)</f>
        <v>0</v>
      </c>
      <c r="P69" s="17">
        <f>IF(P62&gt;0,ROUND(F70-SUM(P62:P68),1),)</f>
        <v>0</v>
      </c>
      <c r="Q69" s="17">
        <f>IF(Q62&gt;0,ROUND(F70-SUM(Q62:Q68),1),)</f>
        <v>0</v>
      </c>
      <c r="R69" s="18">
        <f>IF(R62&gt;0,ROUND(F70-SUM(R62:R68),1),)</f>
        <v>0</v>
      </c>
      <c r="S69" s="19">
        <f>IF(S70=1,D69,IF(S70=2,E69,IF(S70=3,F69,IF(S70=4,G69,IF(S70=5,H69,IF(S70=6,I69,IF(S70=7,J69,IF(S70=8,K69,IF(S70=9,L69,IF(S70=10,M69,IF(S70=11,N69,IF(S70=12,O69,IF(S70=13,P69,IF(S70=14,Q69,IF(S70=15,R69,0)))))))))))))))/SUM(D62:D68)</f>
        <v>0</v>
      </c>
    </row>
    <row r="70" spans="2:19" ht="18" thickBot="1" x14ac:dyDescent="0.35">
      <c r="B70" s="20" t="s">
        <v>37</v>
      </c>
      <c r="C70" s="28" t="s">
        <v>30</v>
      </c>
      <c r="D70" s="21">
        <v>10192</v>
      </c>
      <c r="E70" s="21" t="s">
        <v>25</v>
      </c>
      <c r="F70" s="32">
        <f>SUM(D62:D68)</f>
        <v>5505</v>
      </c>
      <c r="G70" s="21" t="s">
        <v>26</v>
      </c>
      <c r="H70" s="21">
        <v>95</v>
      </c>
      <c r="I70" s="21" t="s">
        <v>27</v>
      </c>
      <c r="J70" s="22">
        <f>(H70+F70)/D70</f>
        <v>0.5494505494505495</v>
      </c>
      <c r="K70" s="21" t="s">
        <v>28</v>
      </c>
      <c r="L70" s="22">
        <f>F70/(F70+H70)</f>
        <v>0.98303571428571423</v>
      </c>
      <c r="M70" s="21" t="s">
        <v>29</v>
      </c>
      <c r="N70" s="22">
        <f>H70/(F70+H70)</f>
        <v>1.6964285714285713E-2</v>
      </c>
      <c r="O70" s="21" t="s">
        <v>24</v>
      </c>
      <c r="P70" s="21">
        <v>1377</v>
      </c>
      <c r="Q70" s="93" t="s">
        <v>23</v>
      </c>
      <c r="R70" s="94"/>
      <c r="S70" s="23">
        <v>1</v>
      </c>
    </row>
    <row r="71" spans="2:19" ht="18" thickBot="1" x14ac:dyDescent="0.35"/>
    <row r="72" spans="2:19" ht="18" thickBot="1" x14ac:dyDescent="0.35">
      <c r="B72" s="90" t="s">
        <v>116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2"/>
    </row>
    <row r="73" spans="2:19" ht="18" thickBot="1" x14ac:dyDescent="0.35">
      <c r="B73" s="90" t="s">
        <v>38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2"/>
    </row>
    <row r="74" spans="2:19" ht="18" thickBot="1" x14ac:dyDescent="0.35">
      <c r="B74" s="12" t="s">
        <v>0</v>
      </c>
      <c r="C74" s="14" t="s">
        <v>1</v>
      </c>
      <c r="D74" s="13" t="s">
        <v>2</v>
      </c>
      <c r="E74" s="13" t="s">
        <v>3</v>
      </c>
      <c r="F74" s="13" t="s">
        <v>4</v>
      </c>
      <c r="G74" s="13" t="s">
        <v>5</v>
      </c>
      <c r="H74" s="13" t="s">
        <v>6</v>
      </c>
      <c r="I74" s="13" t="s">
        <v>7</v>
      </c>
      <c r="J74" s="13" t="s">
        <v>8</v>
      </c>
      <c r="K74" s="13" t="s">
        <v>9</v>
      </c>
      <c r="L74" s="13" t="s">
        <v>10</v>
      </c>
      <c r="M74" s="13" t="s">
        <v>11</v>
      </c>
      <c r="N74" s="13" t="s">
        <v>12</v>
      </c>
      <c r="O74" s="13" t="s">
        <v>13</v>
      </c>
      <c r="P74" s="13" t="s">
        <v>14</v>
      </c>
      <c r="Q74" s="13" t="s">
        <v>15</v>
      </c>
      <c r="R74" s="14" t="s">
        <v>16</v>
      </c>
      <c r="S74" s="15"/>
    </row>
    <row r="75" spans="2:19" x14ac:dyDescent="0.3">
      <c r="B75" s="24" t="s">
        <v>17</v>
      </c>
      <c r="C75" s="25" t="s">
        <v>152</v>
      </c>
      <c r="D75" s="26">
        <v>1177</v>
      </c>
      <c r="E75" s="26">
        <v>959</v>
      </c>
      <c r="F75" s="26">
        <v>959</v>
      </c>
      <c r="G75" s="26">
        <v>959</v>
      </c>
      <c r="H75" s="26">
        <v>959</v>
      </c>
      <c r="I75" s="26">
        <v>959</v>
      </c>
      <c r="J75" s="26"/>
      <c r="K75" s="26"/>
      <c r="L75" s="26"/>
      <c r="M75" s="26"/>
      <c r="N75" s="26"/>
      <c r="O75" s="26"/>
      <c r="P75" s="26"/>
      <c r="Q75" s="26"/>
      <c r="R75" s="30"/>
      <c r="S75" s="31">
        <f>IF(S84=1,D75,IF(S84=2,E75,IF(S84=3,F75,IF(S84=4,G75,IF(S84=5,H75,IF(S84=6,I75,IF(S84=7,J75,IF(S84=8,K75,IF(S84=9,L75,IF(S84=10,M75,IF(S84=11,N75,IF(S84=12,O75,IF(S84=13,P75,IF(S84=14,Q75,IF(S84=15,R75,0)))))))))))))))/SUM(D75:D82)</f>
        <v>0.30699008868022953</v>
      </c>
    </row>
    <row r="76" spans="2:19" x14ac:dyDescent="0.3">
      <c r="B76" s="24" t="s">
        <v>19</v>
      </c>
      <c r="C76" s="25" t="s">
        <v>153</v>
      </c>
      <c r="D76" s="26">
        <v>893</v>
      </c>
      <c r="E76" s="26">
        <v>895</v>
      </c>
      <c r="F76" s="26">
        <v>905</v>
      </c>
      <c r="G76" s="26">
        <v>925</v>
      </c>
      <c r="H76" s="26">
        <v>931.2</v>
      </c>
      <c r="I76" s="26">
        <v>999.2</v>
      </c>
      <c r="J76" s="26"/>
      <c r="K76" s="26"/>
      <c r="L76" s="26"/>
      <c r="M76" s="26"/>
      <c r="N76" s="26"/>
      <c r="O76" s="26"/>
      <c r="P76" s="26"/>
      <c r="Q76" s="26"/>
      <c r="R76" s="30"/>
      <c r="S76" s="31">
        <f>IF(S84=1,D76,IF(S84=2,E76,IF(S84=3,F76,IF(S84=4,G76,IF(S84=5,H76,IF(S84=6,I76,IF(S84=7,J76,IF(S84=8,K76,IF(S84=9,L76,IF(S84=10,M76,IF(S84=11,N76,IF(S84=12,O76,IF(S84=13,P76,IF(S84=14,Q76,IF(S84=15,R76,0)))))))))))))))/SUM(D75:D82)</f>
        <v>0.23291601460615546</v>
      </c>
    </row>
    <row r="77" spans="2:19" x14ac:dyDescent="0.3">
      <c r="B77" s="24" t="s">
        <v>18</v>
      </c>
      <c r="C77" s="25" t="s">
        <v>154</v>
      </c>
      <c r="D77" s="26">
        <v>829</v>
      </c>
      <c r="E77" s="26">
        <v>829.4</v>
      </c>
      <c r="F77" s="26">
        <v>848.4</v>
      </c>
      <c r="G77" s="26">
        <v>877.7</v>
      </c>
      <c r="H77" s="26">
        <v>933.9</v>
      </c>
      <c r="I77" s="26">
        <v>1019.6</v>
      </c>
      <c r="J77" s="26"/>
      <c r="K77" s="26"/>
      <c r="L77" s="26"/>
      <c r="M77" s="26"/>
      <c r="N77" s="26"/>
      <c r="O77" s="26"/>
      <c r="P77" s="26"/>
      <c r="Q77" s="26"/>
      <c r="R77" s="30"/>
      <c r="S77" s="31">
        <f>IF(S84=1,D77,IF(S84=2,E77,IF(S84=3,F77,IF(S84=4,G77,IF(S84=5,H77,IF(S84=6,I77,IF(S84=7,J77,IF(S84=8,K77,IF(S84=9,L77,IF(S84=10,M77,IF(S84=11,N77,IF(S84=12,O77,IF(S84=13,P77,IF(S84=14,Q77,IF(S84=15,R77,0)))))))))))))))/SUM(D75:D82)</f>
        <v>0.21622326551904017</v>
      </c>
    </row>
    <row r="78" spans="2:19" x14ac:dyDescent="0.3">
      <c r="B78" s="24" t="s">
        <v>17</v>
      </c>
      <c r="C78" s="25" t="s">
        <v>155</v>
      </c>
      <c r="D78" s="26">
        <v>306</v>
      </c>
      <c r="E78" s="26">
        <v>488.4</v>
      </c>
      <c r="F78" s="26">
        <v>497.4</v>
      </c>
      <c r="G78" s="26">
        <v>502.2</v>
      </c>
      <c r="H78" s="26">
        <v>578.70000000000005</v>
      </c>
      <c r="I78" s="26">
        <v>650</v>
      </c>
      <c r="J78" s="26"/>
      <c r="K78" s="26"/>
      <c r="L78" s="26"/>
      <c r="M78" s="26"/>
      <c r="N78" s="26"/>
      <c r="O78" s="26"/>
      <c r="P78" s="26"/>
      <c r="Q78" s="26"/>
      <c r="R78" s="30"/>
      <c r="S78" s="31">
        <f>IF(S84=1,D78,IF(S84=2,E78,IF(S84=3,F78,IF(S84=4,G78,IF(S84=5,H78,IF(S84=6,I78,IF(S84=7,J78,IF(S84=8,K78,IF(S84=9,L78,IF(S84=10,M78,IF(S84=11,N78,IF(S84=12,O78,IF(S84=13,P78,IF(S84=14,Q78,IF(S84=15,R78,0)))))))))))))))/SUM(D75:D82)</f>
        <v>7.9812206572769953E-2</v>
      </c>
    </row>
    <row r="79" spans="2:19" x14ac:dyDescent="0.3">
      <c r="B79" s="24" t="s">
        <v>123</v>
      </c>
      <c r="C79" s="25" t="s">
        <v>156</v>
      </c>
      <c r="D79" s="26">
        <v>303</v>
      </c>
      <c r="E79" s="26">
        <v>305.8</v>
      </c>
      <c r="F79" s="26">
        <v>310.8</v>
      </c>
      <c r="G79" s="26">
        <v>323</v>
      </c>
      <c r="H79" s="26">
        <v>359.7</v>
      </c>
      <c r="I79" s="26">
        <v>0</v>
      </c>
      <c r="J79" s="26"/>
      <c r="K79" s="26"/>
      <c r="L79" s="26"/>
      <c r="M79" s="26"/>
      <c r="N79" s="26"/>
      <c r="O79" s="26"/>
      <c r="P79" s="26"/>
      <c r="Q79" s="26"/>
      <c r="R79" s="30"/>
      <c r="S79" s="31">
        <f>IF(S84=1,D79,IF(S84=2,E79,IF(S84=3,F79,IF(S84=4,G79,IF(S84=5,H79,IF(S84=6,I79,IF(S84=7,J79,IF(S84=8,K79,IF(S84=9,L79,IF(S84=10,M79,IF(S84=11,N79,IF(S84=12,O79,IF(S84=13,P79,IF(S84=14,Q79,IF(S84=15,R79,0)))))))))))))))/SUM(D75:D82)</f>
        <v>7.9029733959311427E-2</v>
      </c>
    </row>
    <row r="80" spans="2:19" x14ac:dyDescent="0.3">
      <c r="B80" s="24" t="s">
        <v>21</v>
      </c>
      <c r="C80" s="25" t="s">
        <v>157</v>
      </c>
      <c r="D80" s="26">
        <v>182</v>
      </c>
      <c r="E80" s="26">
        <v>189.8</v>
      </c>
      <c r="F80" s="26">
        <v>194.1</v>
      </c>
      <c r="G80" s="26">
        <v>213.9</v>
      </c>
      <c r="H80" s="26">
        <v>0</v>
      </c>
      <c r="I80" s="26"/>
      <c r="J80" s="26"/>
      <c r="K80" s="26"/>
      <c r="L80" s="26"/>
      <c r="M80" s="26"/>
      <c r="N80" s="26"/>
      <c r="O80" s="26"/>
      <c r="P80" s="26"/>
      <c r="Q80" s="26"/>
      <c r="R80" s="30"/>
      <c r="S80" s="31">
        <f>IF(S84=1,D80,IF(S84=2,E80,IF(S84=3,F80,IF(S84=4,G80,IF(S84=5,H80,IF(S84=6,I80,IF(S84=7,J80,IF(S84=8,K80,IF(S84=9,L80,IF(S84=10,M80,IF(S84=11,N80,IF(S84=12,O80,IF(S84=13,P80,IF(S84=14,Q80,IF(S84=15,R80,0)))))))))))))))/SUM(D75:D82)</f>
        <v>4.747000521648409E-2</v>
      </c>
    </row>
    <row r="81" spans="2:19" x14ac:dyDescent="0.3">
      <c r="B81" s="24" t="s">
        <v>20</v>
      </c>
      <c r="C81" s="25" t="s">
        <v>158</v>
      </c>
      <c r="D81" s="26">
        <v>91</v>
      </c>
      <c r="E81" s="26">
        <v>93.2</v>
      </c>
      <c r="F81" s="26">
        <v>98.2</v>
      </c>
      <c r="G81" s="26">
        <v>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30"/>
      <c r="S81" s="31">
        <f>IF(S84=1,D81,IF(S84=2,E81,IF(S84=3,F81,IF(S84=4,G81,IF(S84=5,H81,IF(S84=6,I81,IF(S84=7,J81,IF(S84=8,K81,IF(S84=9,L81,IF(S84=10,M81,IF(S84=11,N81,IF(S84=12,O81,IF(S84=13,P81,IF(S84=14,Q81,IF(S84=15,R81,0)))))))))))))))/SUM(D75:D82)</f>
        <v>2.3735002608242045E-2</v>
      </c>
    </row>
    <row r="82" spans="2:19" x14ac:dyDescent="0.3">
      <c r="B82" s="24" t="s">
        <v>39</v>
      </c>
      <c r="C82" s="25" t="s">
        <v>159</v>
      </c>
      <c r="D82" s="26">
        <v>53</v>
      </c>
      <c r="E82" s="26">
        <v>53.6</v>
      </c>
      <c r="F82" s="26">
        <v>0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30"/>
      <c r="S82" s="31">
        <f>IF(S84=1,D82,IF(S84=2,E82,IF(S84=3,F82,IF(S84=4,G82,IF(S84=5,H82,IF(S84=6,I82,IF(S84=7,J82,IF(S84=8,K82,IF(S84=9,L82,IF(S84=10,M82,IF(S84=11,N82,IF(S84=12,O82,IF(S84=13,P82,IF(S84=14,Q82,IF(S84=15,R82,0)))))))))))))))/SUM(D75:D82)</f>
        <v>1.3823682837767345E-2</v>
      </c>
    </row>
    <row r="83" spans="2:19" ht="18" thickBot="1" x14ac:dyDescent="0.35">
      <c r="B83" s="16" t="s">
        <v>22</v>
      </c>
      <c r="C83" s="27"/>
      <c r="D83" s="17">
        <v>0</v>
      </c>
      <c r="E83" s="17">
        <f>IF(E75&gt;0,ROUND(F84-SUM(E75:E82),1),)</f>
        <v>19.8</v>
      </c>
      <c r="F83" s="17">
        <f>IF(F75&gt;0,ROUND(F84-SUM(F75:F82),1),)</f>
        <v>21.1</v>
      </c>
      <c r="G83" s="17">
        <f>IF(G75&gt;0,ROUND(F84-SUM(G75:G82),1),)</f>
        <v>33.200000000000003</v>
      </c>
      <c r="H83" s="17">
        <f>IF(H75&gt;0,ROUND(F84-SUM(H75:H82),1),)</f>
        <v>71.5</v>
      </c>
      <c r="I83" s="17">
        <f>IF(I75&gt;0,ROUND(F84-SUM(I75:I82),1),)</f>
        <v>206.2</v>
      </c>
      <c r="J83" s="17">
        <f>IF(J75&gt;0,ROUND(F84-SUM(J75:J82),1),)</f>
        <v>0</v>
      </c>
      <c r="K83" s="17">
        <f>IF(K75&gt;0,ROUND(F84-SUM(K75:K82),1),)</f>
        <v>0</v>
      </c>
      <c r="L83" s="17">
        <f>IF(L75&gt;0,ROUND(F84-SUM(L75:L82),1),)</f>
        <v>0</v>
      </c>
      <c r="M83" s="17">
        <f>IF(M75&gt;0,ROUND(F84-SUM(M75:M82),1),)</f>
        <v>0</v>
      </c>
      <c r="N83" s="17">
        <f>IF(N75&gt;0,ROUND(F84-SUM(N75:N82),1),)</f>
        <v>0</v>
      </c>
      <c r="O83" s="17">
        <f>IF(O75&gt;0,ROUND(F84-SUM(O75:O82),1),)</f>
        <v>0</v>
      </c>
      <c r="P83" s="17">
        <f>IF(P75&gt;0,ROUND(F84-SUM(P75:P82),1),)</f>
        <v>0</v>
      </c>
      <c r="Q83" s="17">
        <f>IF(Q75&gt;0,ROUND(F84-SUM(Q75:Q82),1),)</f>
        <v>0</v>
      </c>
      <c r="R83" s="18">
        <f>IF(R75&gt;0,ROUND(F84-SUM(R75:R82),1),)</f>
        <v>0</v>
      </c>
      <c r="S83" s="19">
        <f>IF(S84=1,D83,IF(S84=2,E83,IF(S84=3,F83,IF(S84=4,G83,IF(S84=5,H83,IF(S84=6,I83,IF(S84=7,J83,IF(S84=8,K83,IF(S84=9,L83,IF(S84=10,M83,IF(S84=11,N83,IF(S84=12,O83,IF(S84=13,P83,IF(S84=14,Q83,IF(S84=15,R83,0)))))))))))))))/SUM(D75:D82)</f>
        <v>0</v>
      </c>
    </row>
    <row r="84" spans="2:19" ht="18" thickBot="1" x14ac:dyDescent="0.35">
      <c r="B84" s="20" t="s">
        <v>37</v>
      </c>
      <c r="C84" s="28" t="s">
        <v>30</v>
      </c>
      <c r="D84" s="21">
        <v>8587</v>
      </c>
      <c r="E84" s="21" t="s">
        <v>25</v>
      </c>
      <c r="F84" s="32">
        <f>SUM(D75:D82)</f>
        <v>3834</v>
      </c>
      <c r="G84" s="21" t="s">
        <v>26</v>
      </c>
      <c r="H84" s="21">
        <v>71</v>
      </c>
      <c r="I84" s="21" t="s">
        <v>27</v>
      </c>
      <c r="J84" s="22">
        <f>(H84+F84)/D84</f>
        <v>0.45475719110282986</v>
      </c>
      <c r="K84" s="21" t="s">
        <v>28</v>
      </c>
      <c r="L84" s="22">
        <f>F84/(F84+H84)</f>
        <v>0.98181818181818181</v>
      </c>
      <c r="M84" s="21" t="s">
        <v>29</v>
      </c>
      <c r="N84" s="22">
        <f>H84/(F84+H84)</f>
        <v>1.8181818181818181E-2</v>
      </c>
      <c r="O84" s="21" t="s">
        <v>24</v>
      </c>
      <c r="P84" s="21">
        <v>959</v>
      </c>
      <c r="Q84" s="93" t="s">
        <v>23</v>
      </c>
      <c r="R84" s="94"/>
      <c r="S84" s="23">
        <v>1</v>
      </c>
    </row>
    <row r="85" spans="2:19" ht="18" thickBot="1" x14ac:dyDescent="0.35"/>
    <row r="86" spans="2:19" ht="18" thickBot="1" x14ac:dyDescent="0.35">
      <c r="B86" s="90" t="s">
        <v>117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2"/>
    </row>
    <row r="87" spans="2:19" ht="18" thickBot="1" x14ac:dyDescent="0.35">
      <c r="B87" s="90" t="s">
        <v>38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2"/>
    </row>
    <row r="88" spans="2:19" ht="18" thickBot="1" x14ac:dyDescent="0.35">
      <c r="B88" s="12" t="s">
        <v>0</v>
      </c>
      <c r="C88" s="14" t="s">
        <v>1</v>
      </c>
      <c r="D88" s="13" t="s">
        <v>2</v>
      </c>
      <c r="E88" s="13" t="s">
        <v>3</v>
      </c>
      <c r="F88" s="13" t="s">
        <v>4</v>
      </c>
      <c r="G88" s="13" t="s">
        <v>5</v>
      </c>
      <c r="H88" s="13" t="s">
        <v>6</v>
      </c>
      <c r="I88" s="13" t="s">
        <v>7</v>
      </c>
      <c r="J88" s="13" t="s">
        <v>8</v>
      </c>
      <c r="K88" s="13" t="s">
        <v>9</v>
      </c>
      <c r="L88" s="13" t="s">
        <v>10</v>
      </c>
      <c r="M88" s="13" t="s">
        <v>11</v>
      </c>
      <c r="N88" s="13" t="s">
        <v>12</v>
      </c>
      <c r="O88" s="13" t="s">
        <v>13</v>
      </c>
      <c r="P88" s="13" t="s">
        <v>14</v>
      </c>
      <c r="Q88" s="13" t="s">
        <v>15</v>
      </c>
      <c r="R88" s="14" t="s">
        <v>16</v>
      </c>
      <c r="S88" s="15"/>
    </row>
    <row r="89" spans="2:19" x14ac:dyDescent="0.3">
      <c r="B89" s="24" t="s">
        <v>123</v>
      </c>
      <c r="C89" s="25" t="s">
        <v>160</v>
      </c>
      <c r="D89" s="26">
        <v>955</v>
      </c>
      <c r="E89" s="26">
        <v>920</v>
      </c>
      <c r="F89" s="26">
        <v>920</v>
      </c>
      <c r="G89" s="26">
        <v>920</v>
      </c>
      <c r="H89" s="26">
        <v>920</v>
      </c>
      <c r="I89" s="26">
        <v>920</v>
      </c>
      <c r="J89" s="26">
        <v>920</v>
      </c>
      <c r="K89" s="26">
        <v>920</v>
      </c>
      <c r="L89" s="26"/>
      <c r="M89" s="26"/>
      <c r="N89" s="26"/>
      <c r="O89" s="26"/>
      <c r="P89" s="26"/>
      <c r="Q89" s="26"/>
      <c r="R89" s="30"/>
      <c r="S89" s="31">
        <f>IF(S98=1,D89,IF(S98=2,E89,IF(S98=3,F89,IF(S98=4,G89,IF(S98=5,H89,IF(S98=6,I89,IF(S98=7,J89,IF(S98=8,K89,IF(S98=9,L89,IF(S98=10,M89,IF(S98=11,N89,IF(S98=12,O89,IF(S98=13,P89,IF(S98=14,Q89,IF(S98=15,R89,0)))))))))))))))/SUM(D89:D96)</f>
        <v>0.25958140799130197</v>
      </c>
    </row>
    <row r="90" spans="2:19" x14ac:dyDescent="0.3">
      <c r="B90" s="24" t="s">
        <v>18</v>
      </c>
      <c r="C90" s="25" t="s">
        <v>161</v>
      </c>
      <c r="D90" s="26">
        <v>762</v>
      </c>
      <c r="E90" s="26">
        <v>770.1</v>
      </c>
      <c r="F90" s="26">
        <v>775.3</v>
      </c>
      <c r="G90" s="26">
        <v>794.8</v>
      </c>
      <c r="H90" s="26">
        <v>813.3</v>
      </c>
      <c r="I90" s="26">
        <v>839.8</v>
      </c>
      <c r="J90" s="26">
        <v>900.8</v>
      </c>
      <c r="K90" s="26">
        <v>1188.2</v>
      </c>
      <c r="L90" s="26"/>
      <c r="M90" s="26"/>
      <c r="N90" s="26"/>
      <c r="O90" s="26"/>
      <c r="P90" s="26"/>
      <c r="Q90" s="26"/>
      <c r="R90" s="30"/>
      <c r="S90" s="31">
        <f>IF(S98=1,D90,IF(S98=2,E90,IF(S98=3,F90,IF(S98=4,G90,IF(S98=5,H90,IF(S98=6,I90,IF(S98=7,J90,IF(S98=8,K90,IF(S98=9,L90,IF(S98=10,M90,IF(S98=11,N90,IF(S98=12,O90,IF(S98=13,P90,IF(S98=14,Q90,IF(S98=15,R90,0)))))))))))))))/SUM(D89:D96)</f>
        <v>0.20712150040771948</v>
      </c>
    </row>
    <row r="91" spans="2:19" x14ac:dyDescent="0.3">
      <c r="B91" s="24" t="s">
        <v>17</v>
      </c>
      <c r="C91" s="25" t="s">
        <v>162</v>
      </c>
      <c r="D91" s="26">
        <v>749</v>
      </c>
      <c r="E91" s="26">
        <v>755.2</v>
      </c>
      <c r="F91" s="26">
        <v>756.3</v>
      </c>
      <c r="G91" s="26">
        <v>764.6</v>
      </c>
      <c r="H91" s="26">
        <v>786.9</v>
      </c>
      <c r="I91" s="26">
        <v>1085.0999999999999</v>
      </c>
      <c r="J91" s="26">
        <v>920</v>
      </c>
      <c r="K91" s="26">
        <v>920</v>
      </c>
      <c r="L91" s="26"/>
      <c r="M91" s="26"/>
      <c r="N91" s="26"/>
      <c r="O91" s="26"/>
      <c r="P91" s="26"/>
      <c r="Q91" s="26"/>
      <c r="R91" s="30"/>
      <c r="S91" s="31">
        <f>IF(S98=1,D91,IF(S98=2,E91,IF(S98=3,F91,IF(S98=4,G91,IF(S98=5,H91,IF(S98=6,I91,IF(S98=7,J91,IF(S98=8,K91,IF(S98=9,L91,IF(S98=10,M91,IF(S98=11,N91,IF(S98=12,O91,IF(S98=13,P91,IF(S98=14,Q91,IF(S98=15,R91,0)))))))))))))))/SUM(D89:D96)</f>
        <v>0.20358793150312585</v>
      </c>
    </row>
    <row r="92" spans="2:19" x14ac:dyDescent="0.3">
      <c r="B92" s="24" t="s">
        <v>19</v>
      </c>
      <c r="C92" s="25" t="s">
        <v>163</v>
      </c>
      <c r="D92" s="26">
        <v>702</v>
      </c>
      <c r="E92" s="26">
        <v>705.1</v>
      </c>
      <c r="F92" s="26">
        <v>717.2</v>
      </c>
      <c r="G92" s="26">
        <v>731.5</v>
      </c>
      <c r="H92" s="26">
        <v>737.6</v>
      </c>
      <c r="I92" s="26">
        <v>739.6</v>
      </c>
      <c r="J92" s="26">
        <v>743.9</v>
      </c>
      <c r="K92" s="26">
        <v>0</v>
      </c>
      <c r="L92" s="26"/>
      <c r="M92" s="26"/>
      <c r="N92" s="26"/>
      <c r="O92" s="26"/>
      <c r="P92" s="26"/>
      <c r="Q92" s="26"/>
      <c r="R92" s="30"/>
      <c r="S92" s="31">
        <f>IF(S98=1,D92,IF(S98=2,E92,IF(S98=3,F92,IF(S98=4,G92,IF(S98=5,H92,IF(S98=6,I92,IF(S98=7,J92,IF(S98=8,K92,IF(S98=9,L92,IF(S98=10,M92,IF(S98=11,N92,IF(S98=12,O92,IF(S98=13,P92,IF(S98=14,Q92,IF(S98=15,R92,0)))))))))))))))/SUM(D89:D96)</f>
        <v>0.19081272084805653</v>
      </c>
    </row>
    <row r="93" spans="2:19" x14ac:dyDescent="0.3">
      <c r="B93" s="24" t="s">
        <v>17</v>
      </c>
      <c r="C93" s="25" t="s">
        <v>164</v>
      </c>
      <c r="D93" s="26">
        <v>306</v>
      </c>
      <c r="E93" s="26">
        <v>310.10000000000002</v>
      </c>
      <c r="F93" s="26">
        <v>313.10000000000002</v>
      </c>
      <c r="G93" s="26">
        <v>320.2</v>
      </c>
      <c r="H93" s="26">
        <v>345.8</v>
      </c>
      <c r="I93" s="26">
        <v>0</v>
      </c>
      <c r="J93" s="26"/>
      <c r="K93" s="26"/>
      <c r="L93" s="26"/>
      <c r="M93" s="26"/>
      <c r="N93" s="26"/>
      <c r="O93" s="26"/>
      <c r="P93" s="26"/>
      <c r="Q93" s="26"/>
      <c r="R93" s="30"/>
      <c r="S93" s="31">
        <f>IF(S98=1,D93,IF(S98=2,E93,IF(S98=3,F93,IF(S98=4,G93,IF(S98=5,H93,IF(S98=6,I93,IF(S98=7,J93,IF(S98=8,K93,IF(S98=9,L93,IF(S98=10,M93,IF(S98=11,N93,IF(S98=12,O93,IF(S98=13,P93,IF(S98=14,Q93,IF(S98=15,R93,0)))))))))))))))/SUM(D89:D96)</f>
        <v>8.3174775754281061E-2</v>
      </c>
    </row>
    <row r="94" spans="2:19" x14ac:dyDescent="0.3">
      <c r="B94" s="24" t="s">
        <v>21</v>
      </c>
      <c r="C94" s="25" t="s">
        <v>165</v>
      </c>
      <c r="D94" s="26">
        <v>87</v>
      </c>
      <c r="E94" s="26">
        <v>89</v>
      </c>
      <c r="F94" s="26">
        <v>93</v>
      </c>
      <c r="G94" s="26">
        <v>101.1</v>
      </c>
      <c r="H94" s="26">
        <v>0</v>
      </c>
      <c r="I94" s="26"/>
      <c r="J94" s="26"/>
      <c r="K94" s="26"/>
      <c r="L94" s="26"/>
      <c r="M94" s="26"/>
      <c r="N94" s="26"/>
      <c r="O94" s="26"/>
      <c r="P94" s="26"/>
      <c r="Q94" s="26"/>
      <c r="R94" s="30"/>
      <c r="S94" s="31">
        <f>IF(S98=1,D94,IF(S98=2,E94,IF(S98=3,F94,IF(S98=4,G94,IF(S98=5,H94,IF(S98=6,I94,IF(S98=7,J94,IF(S98=8,K94,IF(S98=9,L94,IF(S98=10,M94,IF(S98=11,N94,IF(S98=12,O94,IF(S98=13,P94,IF(S98=14,Q94,IF(S98=15,R94,0)))))))))))))))/SUM(D89:D96)</f>
        <v>2.3647730361511281E-2</v>
      </c>
    </row>
    <row r="95" spans="2:19" x14ac:dyDescent="0.3">
      <c r="B95" s="24" t="s">
        <v>20</v>
      </c>
      <c r="C95" s="25" t="s">
        <v>166</v>
      </c>
      <c r="D95" s="26">
        <v>77</v>
      </c>
      <c r="E95" s="26">
        <v>78.5</v>
      </c>
      <c r="F95" s="26">
        <v>81.599999999999994</v>
      </c>
      <c r="G95" s="26"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30"/>
      <c r="S95" s="31">
        <f>IF(S98=1,D95,IF(S98=2,E95,IF(S98=3,F95,IF(S98=4,G95,IF(S98=5,H95,IF(S98=6,I95,IF(S98=7,J95,IF(S98=8,K95,IF(S98=9,L95,IF(S98=10,M95,IF(S98=11,N95,IF(S98=12,O95,IF(S98=13,P95,IF(S98=14,Q95,IF(S98=15,R95,0)))))))))))))))/SUM(D89:D96)</f>
        <v>2.0929600434900789E-2</v>
      </c>
    </row>
    <row r="96" spans="2:19" x14ac:dyDescent="0.3">
      <c r="B96" s="24" t="s">
        <v>39</v>
      </c>
      <c r="C96" s="25" t="s">
        <v>167</v>
      </c>
      <c r="D96" s="26">
        <v>41</v>
      </c>
      <c r="E96" s="26">
        <v>41.9</v>
      </c>
      <c r="F96" s="26"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0"/>
      <c r="S96" s="31">
        <f>IF(S98=1,D96,IF(S98=2,E96,IF(S98=3,F96,IF(S98=4,G96,IF(S98=5,H96,IF(S98=6,I96,IF(S98=7,J96,IF(S98=8,K96,IF(S98=9,L96,IF(S98=10,M96,IF(S98=11,N96,IF(S98=12,O96,IF(S98=13,P96,IF(S98=14,Q96,IF(S98=15,R96,0)))))))))))))))/SUM(D89:D96)</f>
        <v>1.1144332699103017E-2</v>
      </c>
    </row>
    <row r="97" spans="2:19" ht="18" thickBot="1" x14ac:dyDescent="0.35">
      <c r="B97" s="16" t="s">
        <v>22</v>
      </c>
      <c r="C97" s="27"/>
      <c r="D97" s="17">
        <v>0</v>
      </c>
      <c r="E97" s="17">
        <f>IF(E89&gt;0,ROUND(F98-SUM(E89:E96),1),)</f>
        <v>9.1</v>
      </c>
      <c r="F97" s="17">
        <f>IF(F89&gt;0,ROUND(F98-SUM(F89:F96),1),)</f>
        <v>22.5</v>
      </c>
      <c r="G97" s="17">
        <f>IF(G89&gt;0,ROUND(F98-SUM(G89:G96),1),)</f>
        <v>46.8</v>
      </c>
      <c r="H97" s="17">
        <f>IF(H89&gt;0,ROUND(F98-SUM(H89:H96),1),)</f>
        <v>75.400000000000006</v>
      </c>
      <c r="I97" s="17">
        <f>IF(I89&gt;0,ROUND(F98-SUM(I89:I96),1),)</f>
        <v>94.5</v>
      </c>
      <c r="J97" s="17">
        <f>IF(J89&gt;0,ROUND(F98-SUM(J89:J96),1),)</f>
        <v>194.3</v>
      </c>
      <c r="K97" s="17">
        <f>IF(K89&gt;0,ROUND(F98-SUM(K89:K96),1),)</f>
        <v>650.79999999999995</v>
      </c>
      <c r="L97" s="17">
        <f>IF(L89&gt;0,ROUND(F98-SUM(L89:L96),1),)</f>
        <v>0</v>
      </c>
      <c r="M97" s="17">
        <f>IF(M89&gt;0,ROUND(F98-SUM(M89:M96),1),)</f>
        <v>0</v>
      </c>
      <c r="N97" s="17">
        <f>IF(N89&gt;0,ROUND(F98-SUM(N89:N96),1),)</f>
        <v>0</v>
      </c>
      <c r="O97" s="17">
        <f>IF(O89&gt;0,ROUND(F98-SUM(O89:O96),1),)</f>
        <v>0</v>
      </c>
      <c r="P97" s="17">
        <f>IF(P89&gt;0,ROUND(F98-SUM(P89:P96),1),)</f>
        <v>0</v>
      </c>
      <c r="Q97" s="17">
        <f>IF(Q89&gt;0,ROUND(F98-SUM(Q89:Q96),1),)</f>
        <v>0</v>
      </c>
      <c r="R97" s="18">
        <f>IF(R89&gt;0,ROUND(F98-SUM(R89:R96),1),)</f>
        <v>0</v>
      </c>
      <c r="S97" s="19">
        <f>IF(S98=1,D97,IF(S98=2,E97,IF(S98=3,F97,IF(S98=4,G97,IF(S98=5,H97,IF(S98=6,I97,IF(S98=7,J97,IF(S98=8,K97,IF(S98=9,L97,IF(S98=10,M97,IF(S98=11,N97,IF(S98=12,O97,IF(S98=13,P97,IF(S98=14,Q97,IF(S98=15,R97,0)))))))))))))))/SUM(D89:D96)</f>
        <v>0</v>
      </c>
    </row>
    <row r="98" spans="2:19" ht="18" thickBot="1" x14ac:dyDescent="0.35">
      <c r="B98" s="20" t="s">
        <v>37</v>
      </c>
      <c r="C98" s="28" t="s">
        <v>30</v>
      </c>
      <c r="D98" s="21">
        <v>8777</v>
      </c>
      <c r="E98" s="21" t="s">
        <v>25</v>
      </c>
      <c r="F98" s="32">
        <f>SUM(D89:D96)</f>
        <v>3679</v>
      </c>
      <c r="G98" s="21" t="s">
        <v>26</v>
      </c>
      <c r="H98" s="21">
        <v>64</v>
      </c>
      <c r="I98" s="21" t="s">
        <v>27</v>
      </c>
      <c r="J98" s="22">
        <f>(H98+F98)/D98</f>
        <v>0.42645550871596216</v>
      </c>
      <c r="K98" s="21" t="s">
        <v>28</v>
      </c>
      <c r="L98" s="22">
        <f>F98/(F98+H98)</f>
        <v>0.9829014159764895</v>
      </c>
      <c r="M98" s="21" t="s">
        <v>29</v>
      </c>
      <c r="N98" s="22">
        <f>H98/(F98+H98)</f>
        <v>1.7098584023510555E-2</v>
      </c>
      <c r="O98" s="21" t="s">
        <v>24</v>
      </c>
      <c r="P98" s="21">
        <v>920</v>
      </c>
      <c r="Q98" s="93" t="s">
        <v>23</v>
      </c>
      <c r="R98" s="94"/>
      <c r="S98" s="23">
        <v>1</v>
      </c>
    </row>
  </sheetData>
  <mergeCells count="21">
    <mergeCell ref="B30:S30"/>
    <mergeCell ref="B47:S47"/>
    <mergeCell ref="Q57:R57"/>
    <mergeCell ref="B46:S46"/>
    <mergeCell ref="B2:S2"/>
    <mergeCell ref="B3:S3"/>
    <mergeCell ref="Q14:R14"/>
    <mergeCell ref="B17:S17"/>
    <mergeCell ref="Q28:R28"/>
    <mergeCell ref="B16:S16"/>
    <mergeCell ref="B59:S59"/>
    <mergeCell ref="B73:S73"/>
    <mergeCell ref="Q84:R84"/>
    <mergeCell ref="B72:S72"/>
    <mergeCell ref="B31:S31"/>
    <mergeCell ref="Q44:R44"/>
    <mergeCell ref="B87:S87"/>
    <mergeCell ref="Q98:R98"/>
    <mergeCell ref="B86:S86"/>
    <mergeCell ref="B60:S60"/>
    <mergeCell ref="Q70:R70"/>
  </mergeCells>
  <conditionalFormatting sqref="B5:S10">
    <cfRule type="expression" dxfId="1293" priority="8875">
      <formula>IF($B5="Independent",1,0)</formula>
    </cfRule>
    <cfRule type="expression" dxfId="1292" priority="8876">
      <formula>IF($B5="Family",1,0)</formula>
    </cfRule>
    <cfRule type="expression" dxfId="1291" priority="8877">
      <formula>IF($B5="Alba",1,0)</formula>
    </cfRule>
    <cfRule type="expression" dxfId="1290" priority="8878">
      <formula>IF($B5="Lib Dem",1,0)</formula>
    </cfRule>
    <cfRule type="expression" dxfId="1289" priority="8879">
      <formula>IF($B5="Conservative",1,0)</formula>
    </cfRule>
    <cfRule type="expression" dxfId="1288" priority="8880">
      <formula>IF($B5="Green",1,0)</formula>
    </cfRule>
    <cfRule type="expression" dxfId="1287" priority="8881">
      <formula>IF($B5="SNP",1,0)</formula>
    </cfRule>
    <cfRule type="expression" dxfId="1286" priority="8882">
      <formula>IF($B5="Labour",1,0)</formula>
    </cfRule>
  </conditionalFormatting>
  <conditionalFormatting sqref="B11:S11">
    <cfRule type="expression" dxfId="1285" priority="8867">
      <formula>IF($B11="Independent",1,0)</formula>
    </cfRule>
    <cfRule type="expression" dxfId="1284" priority="8868">
      <formula>IF($B11="Family",1,0)</formula>
    </cfRule>
    <cfRule type="expression" dxfId="1283" priority="8869">
      <formula>IF($B11="Alba",1,0)</formula>
    </cfRule>
    <cfRule type="expression" dxfId="1282" priority="8870">
      <formula>IF($B11="Lib Dem",1,0)</formula>
    </cfRule>
    <cfRule type="expression" dxfId="1281" priority="8871">
      <formula>IF($B11="Conservative",1,0)</formula>
    </cfRule>
    <cfRule type="expression" dxfId="1280" priority="8872">
      <formula>IF($B11="Green",1,0)</formula>
    </cfRule>
    <cfRule type="expression" dxfId="1279" priority="8873">
      <formula>IF($B11="SNP",1,0)</formula>
    </cfRule>
    <cfRule type="expression" dxfId="1278" priority="8874">
      <formula>IF($B11="Labour",1,0)</formula>
    </cfRule>
  </conditionalFormatting>
  <conditionalFormatting sqref="B12:S12">
    <cfRule type="expression" dxfId="1277" priority="8859">
      <formula>IF($B12="Independent",1,0)</formula>
    </cfRule>
    <cfRule type="expression" dxfId="1276" priority="8860">
      <formula>IF($B12="Family",1,0)</formula>
    </cfRule>
    <cfRule type="expression" dxfId="1275" priority="8861">
      <formula>IF($B12="Alba",1,0)</formula>
    </cfRule>
    <cfRule type="expression" dxfId="1274" priority="8862">
      <formula>IF($B12="Lib Dem",1,0)</formula>
    </cfRule>
    <cfRule type="expression" dxfId="1273" priority="8863">
      <formula>IF($B12="Conservative",1,0)</formula>
    </cfRule>
    <cfRule type="expression" dxfId="1272" priority="8864">
      <formula>IF($B12="Green",1,0)</formula>
    </cfRule>
    <cfRule type="expression" dxfId="1271" priority="8865">
      <formula>IF($B12="SNP",1,0)</formula>
    </cfRule>
    <cfRule type="expression" dxfId="1270" priority="8866">
      <formula>IF($B12="Labour",1,0)</formula>
    </cfRule>
  </conditionalFormatting>
  <conditionalFormatting sqref="B19:S24">
    <cfRule type="expression" dxfId="1269" priority="7396">
      <formula>IF($B19="Independent",1,0)</formula>
    </cfRule>
    <cfRule type="expression" dxfId="1268" priority="7397">
      <formula>IF($B19="Family",1,0)</formula>
    </cfRule>
    <cfRule type="expression" dxfId="1267" priority="7398">
      <formula>IF($B19="Alba",1,0)</formula>
    </cfRule>
    <cfRule type="expression" dxfId="1266" priority="7399">
      <formula>IF($B19="Lib Dem",1,0)</formula>
    </cfRule>
    <cfRule type="expression" dxfId="1265" priority="7400">
      <formula>IF($B19="Conservative",1,0)</formula>
    </cfRule>
    <cfRule type="expression" dxfId="1264" priority="7401">
      <formula>IF($B19="Green",1,0)</formula>
    </cfRule>
    <cfRule type="expression" dxfId="1263" priority="7402">
      <formula>IF($B19="SNP",1,0)</formula>
    </cfRule>
    <cfRule type="expression" dxfId="1262" priority="7403">
      <formula>IF($B19="Labour",1,0)</formula>
    </cfRule>
  </conditionalFormatting>
  <conditionalFormatting sqref="B25:S25">
    <cfRule type="expression" dxfId="1261" priority="7388">
      <formula>IF($B25="Independent",1,0)</formula>
    </cfRule>
    <cfRule type="expression" dxfId="1260" priority="7389">
      <formula>IF($B25="Family",1,0)</formula>
    </cfRule>
    <cfRule type="expression" dxfId="1259" priority="7390">
      <formula>IF($B25="Alba",1,0)</formula>
    </cfRule>
    <cfRule type="expression" dxfId="1258" priority="7391">
      <formula>IF($B25="Lib Dem",1,0)</formula>
    </cfRule>
    <cfRule type="expression" dxfId="1257" priority="7392">
      <formula>IF($B25="Conservative",1,0)</formula>
    </cfRule>
    <cfRule type="expression" dxfId="1256" priority="7393">
      <formula>IF($B25="Green",1,0)</formula>
    </cfRule>
    <cfRule type="expression" dxfId="1255" priority="7394">
      <formula>IF($B25="SNP",1,0)</formula>
    </cfRule>
    <cfRule type="expression" dxfId="1254" priority="7395">
      <formula>IF($B25="Labour",1,0)</formula>
    </cfRule>
  </conditionalFormatting>
  <conditionalFormatting sqref="B26:S26">
    <cfRule type="expression" dxfId="1253" priority="7380">
      <formula>IF($B26="Independent",1,0)</formula>
    </cfRule>
    <cfRule type="expression" dxfId="1252" priority="7381">
      <formula>IF($B26="Family",1,0)</formula>
    </cfRule>
    <cfRule type="expression" dxfId="1251" priority="7382">
      <formula>IF($B26="Alba",1,0)</formula>
    </cfRule>
    <cfRule type="expression" dxfId="1250" priority="7383">
      <formula>IF($B26="Lib Dem",1,0)</formula>
    </cfRule>
    <cfRule type="expression" dxfId="1249" priority="7384">
      <formula>IF($B26="Conservative",1,0)</formula>
    </cfRule>
    <cfRule type="expression" dxfId="1248" priority="7385">
      <formula>IF($B26="Green",1,0)</formula>
    </cfRule>
    <cfRule type="expression" dxfId="1247" priority="7386">
      <formula>IF($B26="SNP",1,0)</formula>
    </cfRule>
    <cfRule type="expression" dxfId="1246" priority="7387">
      <formula>IF($B26="Labour",1,0)</formula>
    </cfRule>
  </conditionalFormatting>
  <conditionalFormatting sqref="B33:S38">
    <cfRule type="expression" dxfId="1245" priority="5917">
      <formula>IF($B33="Independent",1,0)</formula>
    </cfRule>
    <cfRule type="expression" dxfId="1244" priority="5918">
      <formula>IF($B33="Family",1,0)</formula>
    </cfRule>
    <cfRule type="expression" dxfId="1243" priority="5919">
      <formula>IF($B33="Alba",1,0)</formula>
    </cfRule>
    <cfRule type="expression" dxfId="1242" priority="5920">
      <formula>IF($B33="Lib Dem",1,0)</formula>
    </cfRule>
    <cfRule type="expression" dxfId="1241" priority="5921">
      <formula>IF($B33="Conservative",1,0)</formula>
    </cfRule>
    <cfRule type="expression" dxfId="1240" priority="5922">
      <formula>IF($B33="Green",1,0)</formula>
    </cfRule>
    <cfRule type="expression" dxfId="1239" priority="5923">
      <formula>IF($B33="SNP",1,0)</formula>
    </cfRule>
    <cfRule type="expression" dxfId="1238" priority="5924">
      <formula>IF($B33="Labour",1,0)</formula>
    </cfRule>
  </conditionalFormatting>
  <conditionalFormatting sqref="B39:S39">
    <cfRule type="expression" dxfId="1237" priority="5909">
      <formula>IF($B39="Independent",1,0)</formula>
    </cfRule>
    <cfRule type="expression" dxfId="1236" priority="5910">
      <formula>IF($B39="Family",1,0)</formula>
    </cfRule>
    <cfRule type="expression" dxfId="1235" priority="5911">
      <formula>IF($B39="Alba",1,0)</formula>
    </cfRule>
    <cfRule type="expression" dxfId="1234" priority="5912">
      <formula>IF($B39="Lib Dem",1,0)</formula>
    </cfRule>
    <cfRule type="expression" dxfId="1233" priority="5913">
      <formula>IF($B39="Conservative",1,0)</formula>
    </cfRule>
    <cfRule type="expression" dxfId="1232" priority="5914">
      <formula>IF($B39="Green",1,0)</formula>
    </cfRule>
    <cfRule type="expression" dxfId="1231" priority="5915">
      <formula>IF($B39="SNP",1,0)</formula>
    </cfRule>
    <cfRule type="expression" dxfId="1230" priority="5916">
      <formula>IF($B39="Labour",1,0)</formula>
    </cfRule>
  </conditionalFormatting>
  <conditionalFormatting sqref="B40:S40">
    <cfRule type="expression" dxfId="1229" priority="5901">
      <formula>IF($B40="Independent",1,0)</formula>
    </cfRule>
    <cfRule type="expression" dxfId="1228" priority="5902">
      <formula>IF($B40="Family",1,0)</formula>
    </cfRule>
    <cfRule type="expression" dxfId="1227" priority="5903">
      <formula>IF($B40="Alba",1,0)</formula>
    </cfRule>
    <cfRule type="expression" dxfId="1226" priority="5904">
      <formula>IF($B40="Lib Dem",1,0)</formula>
    </cfRule>
    <cfRule type="expression" dxfId="1225" priority="5905">
      <formula>IF($B40="Conservative",1,0)</formula>
    </cfRule>
    <cfRule type="expression" dxfId="1224" priority="5906">
      <formula>IF($B40="Green",1,0)</formula>
    </cfRule>
    <cfRule type="expression" dxfId="1223" priority="5907">
      <formula>IF($B40="SNP",1,0)</formula>
    </cfRule>
    <cfRule type="expression" dxfId="1222" priority="5908">
      <formula>IF($B40="Labour",1,0)</formula>
    </cfRule>
  </conditionalFormatting>
  <conditionalFormatting sqref="B41:S41">
    <cfRule type="expression" dxfId="1221" priority="5893">
      <formula>IF($B41="Independent",1,0)</formula>
    </cfRule>
    <cfRule type="expression" dxfId="1220" priority="5894">
      <formula>IF($B41="Family",1,0)</formula>
    </cfRule>
    <cfRule type="expression" dxfId="1219" priority="5895">
      <formula>IF($B41="Alba",1,0)</formula>
    </cfRule>
    <cfRule type="expression" dxfId="1218" priority="5896">
      <formula>IF($B41="Lib Dem",1,0)</formula>
    </cfRule>
    <cfRule type="expression" dxfId="1217" priority="5897">
      <formula>IF($B41="Conservative",1,0)</formula>
    </cfRule>
    <cfRule type="expression" dxfId="1216" priority="5898">
      <formula>IF($B41="Green",1,0)</formula>
    </cfRule>
    <cfRule type="expression" dxfId="1215" priority="5899">
      <formula>IF($B41="SNP",1,0)</formula>
    </cfRule>
    <cfRule type="expression" dxfId="1214" priority="5900">
      <formula>IF($B41="Labour",1,0)</formula>
    </cfRule>
  </conditionalFormatting>
  <conditionalFormatting sqref="B42:S42">
    <cfRule type="expression" dxfId="1213" priority="5885">
      <formula>IF($B42="Independent",1,0)</formula>
    </cfRule>
    <cfRule type="expression" dxfId="1212" priority="5886">
      <formula>IF($B42="Family",1,0)</formula>
    </cfRule>
    <cfRule type="expression" dxfId="1211" priority="5887">
      <formula>IF($B42="Alba",1,0)</formula>
    </cfRule>
    <cfRule type="expression" dxfId="1210" priority="5888">
      <formula>IF($B42="Lib Dem",1,0)</formula>
    </cfRule>
    <cfRule type="expression" dxfId="1209" priority="5889">
      <formula>IF($B42="Conservative",1,0)</formula>
    </cfRule>
    <cfRule type="expression" dxfId="1208" priority="5890">
      <formula>IF($B42="Green",1,0)</formula>
    </cfRule>
    <cfRule type="expression" dxfId="1207" priority="5891">
      <formula>IF($B42="SNP",1,0)</formula>
    </cfRule>
    <cfRule type="expression" dxfId="1206" priority="5892">
      <formula>IF($B42="Labour",1,0)</formula>
    </cfRule>
  </conditionalFormatting>
  <conditionalFormatting sqref="B49:S54">
    <cfRule type="expression" dxfId="1205" priority="4422">
      <formula>IF($B49="Independent",1,0)</formula>
    </cfRule>
    <cfRule type="expression" dxfId="1204" priority="4423">
      <formula>IF($B49="Family",1,0)</formula>
    </cfRule>
    <cfRule type="expression" dxfId="1203" priority="4424">
      <formula>IF($B49="Alba",1,0)</formula>
    </cfRule>
    <cfRule type="expression" dxfId="1202" priority="4425">
      <formula>IF($B49="Lib Dem",1,0)</formula>
    </cfRule>
    <cfRule type="expression" dxfId="1201" priority="4426">
      <formula>IF($B49="Conservative",1,0)</formula>
    </cfRule>
    <cfRule type="expression" dxfId="1200" priority="4427">
      <formula>IF($B49="Green",1,0)</formula>
    </cfRule>
    <cfRule type="expression" dxfId="1199" priority="4428">
      <formula>IF($B49="SNP",1,0)</formula>
    </cfRule>
    <cfRule type="expression" dxfId="1198" priority="4429">
      <formula>IF($B49="Labour",1,0)</formula>
    </cfRule>
  </conditionalFormatting>
  <conditionalFormatting sqref="B55:S55">
    <cfRule type="expression" dxfId="1197" priority="4414">
      <formula>IF($B55="Independent",1,0)</formula>
    </cfRule>
    <cfRule type="expression" dxfId="1196" priority="4415">
      <formula>IF($B55="Family",1,0)</formula>
    </cfRule>
    <cfRule type="expression" dxfId="1195" priority="4416">
      <formula>IF($B55="Alba",1,0)</formula>
    </cfRule>
    <cfRule type="expression" dxfId="1194" priority="4417">
      <formula>IF($B55="Lib Dem",1,0)</formula>
    </cfRule>
    <cfRule type="expression" dxfId="1193" priority="4418">
      <formula>IF($B55="Conservative",1,0)</formula>
    </cfRule>
    <cfRule type="expression" dxfId="1192" priority="4419">
      <formula>IF($B55="Green",1,0)</formula>
    </cfRule>
    <cfRule type="expression" dxfId="1191" priority="4420">
      <formula>IF($B55="SNP",1,0)</formula>
    </cfRule>
    <cfRule type="expression" dxfId="1190" priority="4421">
      <formula>IF($B55="Labour",1,0)</formula>
    </cfRule>
  </conditionalFormatting>
  <conditionalFormatting sqref="B62:S67">
    <cfRule type="expression" dxfId="1189" priority="2935">
      <formula>IF($B62="Independent",1,0)</formula>
    </cfRule>
    <cfRule type="expression" dxfId="1188" priority="2936">
      <formula>IF($B62="Family",1,0)</formula>
    </cfRule>
    <cfRule type="expression" dxfId="1187" priority="2937">
      <formula>IF($B62="Alba",1,0)</formula>
    </cfRule>
    <cfRule type="expression" dxfId="1186" priority="2938">
      <formula>IF($B62="Lib Dem",1,0)</formula>
    </cfRule>
    <cfRule type="expression" dxfId="1185" priority="2939">
      <formula>IF($B62="Conservative",1,0)</formula>
    </cfRule>
    <cfRule type="expression" dxfId="1184" priority="2940">
      <formula>IF($B62="Green",1,0)</formula>
    </cfRule>
    <cfRule type="expression" dxfId="1183" priority="2941">
      <formula>IF($B62="SNP",1,0)</formula>
    </cfRule>
    <cfRule type="expression" dxfId="1182" priority="2942">
      <formula>IF($B62="Labour",1,0)</formula>
    </cfRule>
  </conditionalFormatting>
  <conditionalFormatting sqref="B68:S68">
    <cfRule type="expression" dxfId="1181" priority="2927">
      <formula>IF($B68="Independent",1,0)</formula>
    </cfRule>
    <cfRule type="expression" dxfId="1180" priority="2928">
      <formula>IF($B68="Family",1,0)</formula>
    </cfRule>
    <cfRule type="expression" dxfId="1179" priority="2929">
      <formula>IF($B68="Alba",1,0)</formula>
    </cfRule>
    <cfRule type="expression" dxfId="1178" priority="2930">
      <formula>IF($B68="Lib Dem",1,0)</formula>
    </cfRule>
    <cfRule type="expression" dxfId="1177" priority="2931">
      <formula>IF($B68="Conservative",1,0)</formula>
    </cfRule>
    <cfRule type="expression" dxfId="1176" priority="2932">
      <formula>IF($B68="Green",1,0)</formula>
    </cfRule>
    <cfRule type="expression" dxfId="1175" priority="2933">
      <formula>IF($B68="SNP",1,0)</formula>
    </cfRule>
    <cfRule type="expression" dxfId="1174" priority="2934">
      <formula>IF($B68="Labour",1,0)</formula>
    </cfRule>
  </conditionalFormatting>
  <conditionalFormatting sqref="B75:S82">
    <cfRule type="expression" dxfId="1173" priority="1464">
      <formula>IF($B75="Independent",1,0)</formula>
    </cfRule>
    <cfRule type="expression" dxfId="1172" priority="1465">
      <formula>IF($B75="Family",1,0)</formula>
    </cfRule>
    <cfRule type="expression" dxfId="1171" priority="1466">
      <formula>IF($B75="Alba",1,0)</formula>
    </cfRule>
    <cfRule type="expression" dxfId="1170" priority="1467">
      <formula>IF($B75="Lib Dem",1,0)</formula>
    </cfRule>
    <cfRule type="expression" dxfId="1169" priority="1468">
      <formula>IF($B75="Conservative",1,0)</formula>
    </cfRule>
    <cfRule type="expression" dxfId="1168" priority="1469">
      <formula>IF($B75="Green",1,0)</formula>
    </cfRule>
    <cfRule type="expression" dxfId="1167" priority="1470">
      <formula>IF($B75="SNP",1,0)</formula>
    </cfRule>
    <cfRule type="expression" dxfId="1166" priority="1471">
      <formula>IF($B75="Labour",1,0)</formula>
    </cfRule>
  </conditionalFormatting>
  <conditionalFormatting sqref="B89:S96">
    <cfRule type="expression" dxfId="1165" priority="1">
      <formula>IF($B89="Independent",1,0)</formula>
    </cfRule>
    <cfRule type="expression" dxfId="1164" priority="2">
      <formula>IF($B89="Family",1,0)</formula>
    </cfRule>
    <cfRule type="expression" dxfId="1163" priority="3">
      <formula>IF($B89="Alba",1,0)</formula>
    </cfRule>
    <cfRule type="expression" dxfId="1162" priority="4">
      <formula>IF($B89="Lib Dem",1,0)</formula>
    </cfRule>
    <cfRule type="expression" dxfId="1161" priority="5">
      <formula>IF($B89="Conservative",1,0)</formula>
    </cfRule>
    <cfRule type="expression" dxfId="1160" priority="6">
      <formula>IF($B89="Green",1,0)</formula>
    </cfRule>
    <cfRule type="expression" dxfId="1159" priority="7">
      <formula>IF($B89="SNP",1,0)</formula>
    </cfRule>
    <cfRule type="expression" dxfId="1158" priority="8">
      <formula>IF($B89="Labour",1,0)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9C6E-53B6-452A-8625-AAB380C9EC28}">
  <dimension ref="B1:AJ94"/>
  <sheetViews>
    <sheetView topLeftCell="A49" zoomScale="80" zoomScaleNormal="80" workbookViewId="0">
      <selection activeCell="C9" sqref="C9"/>
    </sheetView>
  </sheetViews>
  <sheetFormatPr defaultRowHeight="13.8" x14ac:dyDescent="0.25"/>
  <sheetData>
    <row r="1" spans="2:36" ht="14.4" thickBot="1" x14ac:dyDescent="0.3"/>
    <row r="2" spans="2:36" ht="18" thickBot="1" x14ac:dyDescent="0.35">
      <c r="B2" s="90" t="s">
        <v>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2:36" ht="18" thickBot="1" x14ac:dyDescent="0.35">
      <c r="B3" s="97" t="s">
        <v>48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100" t="s">
        <v>49</v>
      </c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2"/>
    </row>
    <row r="4" spans="2:36" ht="15.6" x14ac:dyDescent="0.3">
      <c r="B4" s="33"/>
      <c r="C4" s="34" t="str">
        <f>B5</f>
        <v>Conservative</v>
      </c>
      <c r="D4" s="34" t="str">
        <f>B6</f>
        <v>SNP</v>
      </c>
      <c r="E4" s="34" t="str">
        <f>B7</f>
        <v>Labour</v>
      </c>
      <c r="F4" s="34" t="str">
        <f>B8</f>
        <v>Green</v>
      </c>
      <c r="G4" s="34" t="str">
        <f>B9</f>
        <v>Lib Dem</v>
      </c>
      <c r="H4" s="34" t="str">
        <f>B10</f>
        <v>Family</v>
      </c>
      <c r="I4" s="34"/>
      <c r="J4" s="34"/>
      <c r="K4" s="34"/>
      <c r="L4" s="34"/>
      <c r="M4" s="34"/>
      <c r="N4" s="34"/>
      <c r="O4" s="35" t="s">
        <v>50</v>
      </c>
      <c r="P4" s="36" t="s">
        <v>51</v>
      </c>
      <c r="Q4" s="37"/>
      <c r="R4" s="34" t="str">
        <f t="shared" ref="R4:AC4" si="0">C4</f>
        <v>Conservative</v>
      </c>
      <c r="S4" s="38" t="str">
        <f t="shared" si="0"/>
        <v>SNP</v>
      </c>
      <c r="T4" s="38" t="str">
        <f t="shared" si="0"/>
        <v>Labour</v>
      </c>
      <c r="U4" s="38" t="str">
        <f t="shared" si="0"/>
        <v>Green</v>
      </c>
      <c r="V4" s="38" t="str">
        <f t="shared" si="0"/>
        <v>Lib Dem</v>
      </c>
      <c r="W4" s="38" t="str">
        <f t="shared" si="0"/>
        <v>Family</v>
      </c>
      <c r="X4" s="38">
        <f t="shared" si="0"/>
        <v>0</v>
      </c>
      <c r="Y4" s="38">
        <f t="shared" si="0"/>
        <v>0</v>
      </c>
      <c r="Z4" s="38">
        <f t="shared" si="0"/>
        <v>0</v>
      </c>
      <c r="AA4" s="38">
        <f t="shared" si="0"/>
        <v>0</v>
      </c>
      <c r="AB4" s="38">
        <f t="shared" si="0"/>
        <v>0</v>
      </c>
      <c r="AC4" s="38">
        <f t="shared" si="0"/>
        <v>0</v>
      </c>
      <c r="AD4" s="39" t="s">
        <v>50</v>
      </c>
      <c r="AF4" t="s">
        <v>95</v>
      </c>
      <c r="AJ4" t="s">
        <v>87</v>
      </c>
    </row>
    <row r="5" spans="2:36" ht="15.6" x14ac:dyDescent="0.3">
      <c r="B5" s="40" t="s">
        <v>19</v>
      </c>
      <c r="C5" s="41"/>
      <c r="D5" s="42">
        <v>150</v>
      </c>
      <c r="E5" s="42">
        <v>363</v>
      </c>
      <c r="F5" s="42">
        <v>232</v>
      </c>
      <c r="G5" s="42">
        <v>465</v>
      </c>
      <c r="H5" s="42">
        <v>113</v>
      </c>
      <c r="I5" s="42"/>
      <c r="J5" s="42"/>
      <c r="K5" s="42"/>
      <c r="L5" s="42"/>
      <c r="M5" s="42"/>
      <c r="N5" s="42"/>
      <c r="O5" s="43">
        <v>1093</v>
      </c>
      <c r="P5" s="44">
        <f>SUM(C5:O5)</f>
        <v>2416</v>
      </c>
      <c r="Q5" s="40" t="str">
        <f>B5</f>
        <v>Conservative</v>
      </c>
      <c r="R5" s="45"/>
      <c r="S5" s="46">
        <f t="shared" ref="S5:S10" si="1">D5/SUM($C5:$O5)</f>
        <v>6.2086092715231786E-2</v>
      </c>
      <c r="T5" s="46">
        <f t="shared" ref="T5:T10" si="2">E5/SUM($C5:$O5)</f>
        <v>0.15024834437086093</v>
      </c>
      <c r="U5" s="46">
        <f t="shared" ref="U5:AD10" si="3">F5/SUM($C5:$O5)</f>
        <v>9.602649006622517E-2</v>
      </c>
      <c r="V5" s="46">
        <f t="shared" si="3"/>
        <v>0.19246688741721854</v>
      </c>
      <c r="W5" s="46">
        <f t="shared" si="3"/>
        <v>4.677152317880795E-2</v>
      </c>
      <c r="X5" s="46">
        <f t="shared" si="3"/>
        <v>0</v>
      </c>
      <c r="Y5" s="46">
        <f t="shared" si="3"/>
        <v>0</v>
      </c>
      <c r="Z5" s="46">
        <f t="shared" si="3"/>
        <v>0</v>
      </c>
      <c r="AA5" s="46">
        <f t="shared" si="3"/>
        <v>0</v>
      </c>
      <c r="AB5" s="46">
        <f t="shared" si="3"/>
        <v>0</v>
      </c>
      <c r="AC5" s="46">
        <f t="shared" si="3"/>
        <v>0</v>
      </c>
      <c r="AD5" s="47">
        <f t="shared" si="3"/>
        <v>0.45240066225165565</v>
      </c>
      <c r="AF5" t="s">
        <v>96</v>
      </c>
      <c r="AJ5" t="s">
        <v>88</v>
      </c>
    </row>
    <row r="6" spans="2:36" ht="15.6" x14ac:dyDescent="0.3">
      <c r="B6" s="48" t="s">
        <v>17</v>
      </c>
      <c r="C6" s="49">
        <v>157</v>
      </c>
      <c r="D6" s="50"/>
      <c r="E6" s="49">
        <v>173</v>
      </c>
      <c r="F6" s="49">
        <v>887</v>
      </c>
      <c r="G6" s="49">
        <v>74</v>
      </c>
      <c r="H6" s="49">
        <v>33</v>
      </c>
      <c r="I6" s="49"/>
      <c r="J6" s="49"/>
      <c r="K6" s="49"/>
      <c r="L6" s="49"/>
      <c r="M6" s="49"/>
      <c r="N6" s="49"/>
      <c r="O6" s="51">
        <v>468</v>
      </c>
      <c r="P6" s="52">
        <f t="shared" ref="P6:P10" si="4">SUM(C6:O6)</f>
        <v>1792</v>
      </c>
      <c r="Q6" s="48" t="str">
        <f t="shared" ref="Q6:Q10" si="5">B6</f>
        <v>SNP</v>
      </c>
      <c r="R6" s="46">
        <f t="shared" ref="R6:R10" si="6">C6/SUM($C6:$O6)</f>
        <v>8.7611607142857137E-2</v>
      </c>
      <c r="S6" s="53"/>
      <c r="T6" s="46">
        <f t="shared" si="2"/>
        <v>9.6540178571428575E-2</v>
      </c>
      <c r="U6" s="46">
        <f t="shared" si="3"/>
        <v>0.49497767857142855</v>
      </c>
      <c r="V6" s="46">
        <f t="shared" si="3"/>
        <v>4.1294642857142856E-2</v>
      </c>
      <c r="W6" s="46">
        <f t="shared" si="3"/>
        <v>1.8415178571428572E-2</v>
      </c>
      <c r="X6" s="46">
        <f t="shared" si="3"/>
        <v>0</v>
      </c>
      <c r="Y6" s="46">
        <f t="shared" si="3"/>
        <v>0</v>
      </c>
      <c r="Z6" s="46">
        <f t="shared" si="3"/>
        <v>0</v>
      </c>
      <c r="AA6" s="46">
        <f t="shared" si="3"/>
        <v>0</v>
      </c>
      <c r="AB6" s="46">
        <f t="shared" si="3"/>
        <v>0</v>
      </c>
      <c r="AC6" s="46">
        <f t="shared" si="3"/>
        <v>0</v>
      </c>
      <c r="AD6" s="47">
        <f t="shared" si="3"/>
        <v>0.2611607142857143</v>
      </c>
      <c r="AF6" t="s">
        <v>97</v>
      </c>
      <c r="AJ6" t="s">
        <v>101</v>
      </c>
    </row>
    <row r="7" spans="2:36" ht="15.6" x14ac:dyDescent="0.3">
      <c r="B7" s="48" t="s">
        <v>18</v>
      </c>
      <c r="C7" s="49">
        <v>86</v>
      </c>
      <c r="D7" s="49">
        <v>63</v>
      </c>
      <c r="E7" s="50"/>
      <c r="F7" s="49">
        <v>99</v>
      </c>
      <c r="G7" s="49">
        <v>154</v>
      </c>
      <c r="H7" s="49">
        <v>15</v>
      </c>
      <c r="I7" s="49"/>
      <c r="J7" s="49"/>
      <c r="K7" s="49"/>
      <c r="L7" s="49"/>
      <c r="M7" s="49"/>
      <c r="N7" s="49"/>
      <c r="O7" s="51">
        <v>74</v>
      </c>
      <c r="P7" s="52">
        <f t="shared" si="4"/>
        <v>491</v>
      </c>
      <c r="Q7" s="48" t="str">
        <f t="shared" si="5"/>
        <v>Labour</v>
      </c>
      <c r="R7" s="46">
        <f t="shared" si="6"/>
        <v>0.17515274949083504</v>
      </c>
      <c r="S7" s="46">
        <f t="shared" si="1"/>
        <v>0.12830957230142567</v>
      </c>
      <c r="T7" s="53"/>
      <c r="U7" s="46">
        <f t="shared" si="3"/>
        <v>0.20162932790224034</v>
      </c>
      <c r="V7" s="46">
        <f t="shared" si="3"/>
        <v>0.31364562118126271</v>
      </c>
      <c r="W7" s="46">
        <f t="shared" si="3"/>
        <v>3.0549898167006109E-2</v>
      </c>
      <c r="X7" s="46">
        <f t="shared" si="3"/>
        <v>0</v>
      </c>
      <c r="Y7" s="46">
        <f t="shared" si="3"/>
        <v>0</v>
      </c>
      <c r="Z7" s="46">
        <f t="shared" si="3"/>
        <v>0</v>
      </c>
      <c r="AA7" s="46">
        <f t="shared" si="3"/>
        <v>0</v>
      </c>
      <c r="AB7" s="46">
        <f t="shared" si="3"/>
        <v>0</v>
      </c>
      <c r="AC7" s="46">
        <f t="shared" si="3"/>
        <v>0</v>
      </c>
      <c r="AD7" s="47">
        <f t="shared" si="3"/>
        <v>0.15071283095723015</v>
      </c>
      <c r="AF7" t="s">
        <v>98</v>
      </c>
      <c r="AJ7" t="s">
        <v>102</v>
      </c>
    </row>
    <row r="8" spans="2:36" ht="15.6" x14ac:dyDescent="0.3">
      <c r="B8" s="48" t="s">
        <v>21</v>
      </c>
      <c r="C8" s="49">
        <v>46</v>
      </c>
      <c r="D8" s="49">
        <v>205</v>
      </c>
      <c r="E8" s="49">
        <v>93</v>
      </c>
      <c r="F8" s="50"/>
      <c r="G8" s="49">
        <v>53</v>
      </c>
      <c r="H8" s="49">
        <v>13</v>
      </c>
      <c r="I8" s="49"/>
      <c r="J8" s="49"/>
      <c r="K8" s="49"/>
      <c r="L8" s="49"/>
      <c r="M8" s="49"/>
      <c r="N8" s="49"/>
      <c r="O8" s="51">
        <v>34</v>
      </c>
      <c r="P8" s="52">
        <f t="shared" si="4"/>
        <v>444</v>
      </c>
      <c r="Q8" s="48" t="str">
        <f t="shared" si="5"/>
        <v>Green</v>
      </c>
      <c r="R8" s="46">
        <f t="shared" si="6"/>
        <v>0.1036036036036036</v>
      </c>
      <c r="S8" s="46">
        <f t="shared" si="1"/>
        <v>0.46171171171171171</v>
      </c>
      <c r="T8" s="46">
        <f t="shared" si="2"/>
        <v>0.20945945945945946</v>
      </c>
      <c r="U8" s="53"/>
      <c r="V8" s="46">
        <f t="shared" si="3"/>
        <v>0.11936936936936937</v>
      </c>
      <c r="W8" s="46">
        <f t="shared" si="3"/>
        <v>2.9279279279279279E-2</v>
      </c>
      <c r="X8" s="46">
        <f t="shared" si="3"/>
        <v>0</v>
      </c>
      <c r="Y8" s="46">
        <f t="shared" si="3"/>
        <v>0</v>
      </c>
      <c r="Z8" s="46">
        <f t="shared" si="3"/>
        <v>0</v>
      </c>
      <c r="AA8" s="46">
        <f t="shared" si="3"/>
        <v>0</v>
      </c>
      <c r="AB8" s="46">
        <f t="shared" si="3"/>
        <v>0</v>
      </c>
      <c r="AC8" s="46">
        <f t="shared" si="3"/>
        <v>0</v>
      </c>
      <c r="AD8" s="47">
        <f t="shared" si="3"/>
        <v>7.6576576576576572E-2</v>
      </c>
      <c r="AF8" t="s">
        <v>99</v>
      </c>
      <c r="AJ8" t="s">
        <v>103</v>
      </c>
    </row>
    <row r="9" spans="2:36" ht="15.6" x14ac:dyDescent="0.3">
      <c r="B9" s="48" t="s">
        <v>20</v>
      </c>
      <c r="C9" s="49">
        <v>42</v>
      </c>
      <c r="D9" s="49">
        <v>18</v>
      </c>
      <c r="E9" s="49">
        <v>57</v>
      </c>
      <c r="F9" s="49">
        <v>41</v>
      </c>
      <c r="G9" s="50"/>
      <c r="H9" s="49">
        <v>4</v>
      </c>
      <c r="I9" s="49"/>
      <c r="J9" s="49"/>
      <c r="K9" s="49"/>
      <c r="L9" s="49"/>
      <c r="M9" s="49"/>
      <c r="N9" s="49"/>
      <c r="O9" s="51">
        <v>26</v>
      </c>
      <c r="P9" s="52">
        <f t="shared" si="4"/>
        <v>188</v>
      </c>
      <c r="Q9" s="48" t="str">
        <f t="shared" si="5"/>
        <v>Lib Dem</v>
      </c>
      <c r="R9" s="46">
        <f t="shared" si="6"/>
        <v>0.22340425531914893</v>
      </c>
      <c r="S9" s="46">
        <f t="shared" si="1"/>
        <v>9.5744680851063829E-2</v>
      </c>
      <c r="T9" s="46">
        <f t="shared" si="2"/>
        <v>0.30319148936170215</v>
      </c>
      <c r="U9" s="46">
        <f t="shared" si="3"/>
        <v>0.21808510638297873</v>
      </c>
      <c r="V9" s="53">
        <f t="shared" si="3"/>
        <v>0</v>
      </c>
      <c r="W9" s="46">
        <f t="shared" si="3"/>
        <v>2.1276595744680851E-2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7">
        <f t="shared" si="3"/>
        <v>0.13829787234042554</v>
      </c>
      <c r="AF9" t="s">
        <v>100</v>
      </c>
      <c r="AJ9" t="s">
        <v>104</v>
      </c>
    </row>
    <row r="10" spans="2:36" ht="16.2" thickBot="1" x14ac:dyDescent="0.35">
      <c r="B10" s="48" t="s">
        <v>39</v>
      </c>
      <c r="C10" s="49">
        <v>13</v>
      </c>
      <c r="D10" s="49">
        <v>2</v>
      </c>
      <c r="E10" s="49">
        <v>3</v>
      </c>
      <c r="F10" s="49">
        <v>3</v>
      </c>
      <c r="G10" s="49">
        <v>3</v>
      </c>
      <c r="H10" s="50"/>
      <c r="I10" s="49"/>
      <c r="J10" s="49"/>
      <c r="K10" s="49"/>
      <c r="L10" s="49"/>
      <c r="M10" s="49"/>
      <c r="N10" s="49"/>
      <c r="O10" s="51">
        <v>17</v>
      </c>
      <c r="P10" s="52">
        <f t="shared" si="4"/>
        <v>41</v>
      </c>
      <c r="Q10" s="48" t="str">
        <f t="shared" si="5"/>
        <v>Family</v>
      </c>
      <c r="R10" s="46">
        <f t="shared" si="6"/>
        <v>0.31707317073170732</v>
      </c>
      <c r="S10" s="46">
        <f t="shared" si="1"/>
        <v>4.878048780487805E-2</v>
      </c>
      <c r="T10" s="46">
        <f t="shared" si="2"/>
        <v>7.3170731707317069E-2</v>
      </c>
      <c r="U10" s="46">
        <f t="shared" si="3"/>
        <v>7.3170731707317069E-2</v>
      </c>
      <c r="V10" s="46">
        <f t="shared" si="3"/>
        <v>7.3170731707317069E-2</v>
      </c>
      <c r="W10" s="53">
        <f t="shared" si="3"/>
        <v>0</v>
      </c>
      <c r="X10" s="46">
        <f t="shared" si="3"/>
        <v>0</v>
      </c>
      <c r="Y10" s="46">
        <f t="shared" si="3"/>
        <v>0</v>
      </c>
      <c r="Z10" s="46">
        <f t="shared" si="3"/>
        <v>0</v>
      </c>
      <c r="AA10" s="46">
        <f t="shared" si="3"/>
        <v>0</v>
      </c>
      <c r="AB10" s="46">
        <f t="shared" si="3"/>
        <v>0</v>
      </c>
      <c r="AC10" s="46">
        <f t="shared" si="3"/>
        <v>0</v>
      </c>
      <c r="AD10" s="47">
        <f t="shared" si="3"/>
        <v>0.41463414634146339</v>
      </c>
    </row>
    <row r="11" spans="2:36" ht="15.6" x14ac:dyDescent="0.3">
      <c r="B11" s="95" t="s">
        <v>52</v>
      </c>
      <c r="C11" s="54" t="s">
        <v>53</v>
      </c>
      <c r="D11" s="55" t="s">
        <v>54</v>
      </c>
      <c r="E11" s="55" t="s">
        <v>55</v>
      </c>
      <c r="F11" s="55" t="s">
        <v>56</v>
      </c>
      <c r="G11" s="55" t="s">
        <v>57</v>
      </c>
      <c r="H11" s="55" t="s">
        <v>58</v>
      </c>
      <c r="I11" s="55" t="s">
        <v>59</v>
      </c>
      <c r="J11" s="55" t="s">
        <v>60</v>
      </c>
      <c r="K11" s="55" t="s">
        <v>61</v>
      </c>
      <c r="L11" s="55" t="s">
        <v>62</v>
      </c>
      <c r="M11" s="55" t="s">
        <v>63</v>
      </c>
      <c r="N11" s="55" t="s">
        <v>64</v>
      </c>
      <c r="O11" s="55" t="s">
        <v>65</v>
      </c>
      <c r="P11" s="56" t="s">
        <v>66</v>
      </c>
      <c r="Q11" s="57" t="s">
        <v>53</v>
      </c>
      <c r="R11" s="55" t="s">
        <v>54</v>
      </c>
      <c r="S11" s="55" t="s">
        <v>55</v>
      </c>
      <c r="T11" s="55" t="s">
        <v>56</v>
      </c>
      <c r="U11" s="55" t="s">
        <v>57</v>
      </c>
      <c r="V11" s="55" t="s">
        <v>58</v>
      </c>
      <c r="W11" s="55" t="s">
        <v>59</v>
      </c>
      <c r="X11" s="55" t="s">
        <v>60</v>
      </c>
      <c r="Y11" s="55" t="s">
        <v>61</v>
      </c>
      <c r="Z11" s="55" t="s">
        <v>62</v>
      </c>
      <c r="AA11" s="55" t="s">
        <v>63</v>
      </c>
      <c r="AB11" s="55" t="s">
        <v>64</v>
      </c>
      <c r="AC11" s="55" t="s">
        <v>65</v>
      </c>
      <c r="AD11" s="56" t="s">
        <v>66</v>
      </c>
    </row>
    <row r="12" spans="2:36" ht="16.2" thickBot="1" x14ac:dyDescent="0.35">
      <c r="B12" s="96"/>
      <c r="C12" s="58" t="s">
        <v>31</v>
      </c>
      <c r="D12" s="59">
        <v>5372</v>
      </c>
      <c r="E12" s="59">
        <v>5048</v>
      </c>
      <c r="F12" s="59">
        <v>3368</v>
      </c>
      <c r="G12" s="59">
        <v>1402</v>
      </c>
      <c r="H12" s="59">
        <v>909</v>
      </c>
      <c r="I12" s="59">
        <v>638</v>
      </c>
      <c r="J12" s="59">
        <v>583</v>
      </c>
      <c r="K12" s="59">
        <v>558</v>
      </c>
      <c r="L12" s="59"/>
      <c r="M12" s="59"/>
      <c r="N12" s="59"/>
      <c r="O12" s="59"/>
      <c r="P12" s="60"/>
      <c r="Q12" s="61" t="s">
        <v>67</v>
      </c>
      <c r="R12" s="62">
        <f>D12/$D12</f>
        <v>1</v>
      </c>
      <c r="S12" s="63">
        <f t="shared" ref="S12:AD12" si="7">E12/$D12</f>
        <v>0.93968726731198804</v>
      </c>
      <c r="T12" s="63">
        <f t="shared" si="7"/>
        <v>0.62695457930007448</v>
      </c>
      <c r="U12" s="63">
        <f t="shared" si="7"/>
        <v>0.26098287416232313</v>
      </c>
      <c r="V12" s="63">
        <f t="shared" si="7"/>
        <v>0.16921072226358899</v>
      </c>
      <c r="W12" s="63">
        <f t="shared" si="7"/>
        <v>0.11876396128071481</v>
      </c>
      <c r="X12" s="63">
        <f t="shared" si="7"/>
        <v>0.10852568875651526</v>
      </c>
      <c r="Y12" s="63">
        <f t="shared" si="7"/>
        <v>0.10387192851824274</v>
      </c>
      <c r="Z12" s="63">
        <f t="shared" si="7"/>
        <v>0</v>
      </c>
      <c r="AA12" s="63">
        <f t="shared" si="7"/>
        <v>0</v>
      </c>
      <c r="AB12" s="63">
        <f t="shared" si="7"/>
        <v>0</v>
      </c>
      <c r="AC12" s="63">
        <f t="shared" si="7"/>
        <v>0</v>
      </c>
      <c r="AD12" s="64">
        <f t="shared" si="7"/>
        <v>0</v>
      </c>
    </row>
    <row r="13" spans="2:36" ht="14.4" thickBot="1" x14ac:dyDescent="0.3"/>
    <row r="14" spans="2:36" ht="18" thickBot="1" x14ac:dyDescent="0.35">
      <c r="B14" s="90" t="s">
        <v>112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2"/>
    </row>
    <row r="15" spans="2:36" ht="18" thickBot="1" x14ac:dyDescent="0.35">
      <c r="B15" s="97" t="s">
        <v>48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  <c r="Q15" s="100" t="s">
        <v>49</v>
      </c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/>
    </row>
    <row r="16" spans="2:36" ht="15.6" x14ac:dyDescent="0.3">
      <c r="B16" s="33"/>
      <c r="C16" s="34" t="str">
        <f>B17</f>
        <v>Conservative</v>
      </c>
      <c r="D16" s="34" t="str">
        <f>B18</f>
        <v>SNP</v>
      </c>
      <c r="E16" s="34" t="str">
        <f>B19</f>
        <v>Labour</v>
      </c>
      <c r="F16" s="34" t="str">
        <f>B20</f>
        <v>Independent</v>
      </c>
      <c r="G16" s="34" t="str">
        <f>B21</f>
        <v>Lib Dem</v>
      </c>
      <c r="H16" s="34" t="str">
        <f>B22</f>
        <v>Family</v>
      </c>
      <c r="I16" s="34"/>
      <c r="J16" s="34"/>
      <c r="K16" s="34"/>
      <c r="L16" s="34"/>
      <c r="M16" s="34"/>
      <c r="N16" s="34"/>
      <c r="O16" s="35" t="s">
        <v>50</v>
      </c>
      <c r="P16" s="36" t="s">
        <v>51</v>
      </c>
      <c r="Q16" s="37"/>
      <c r="R16" s="34" t="str">
        <f t="shared" ref="R16:AC16" si="8">C16</f>
        <v>Conservative</v>
      </c>
      <c r="S16" s="38" t="str">
        <f t="shared" si="8"/>
        <v>SNP</v>
      </c>
      <c r="T16" s="38" t="str">
        <f t="shared" si="8"/>
        <v>Labour</v>
      </c>
      <c r="U16" s="38" t="str">
        <f t="shared" si="8"/>
        <v>Independent</v>
      </c>
      <c r="V16" s="38" t="str">
        <f t="shared" si="8"/>
        <v>Lib Dem</v>
      </c>
      <c r="W16" s="38" t="str">
        <f t="shared" si="8"/>
        <v>Family</v>
      </c>
      <c r="X16" s="38">
        <f t="shared" si="8"/>
        <v>0</v>
      </c>
      <c r="Y16" s="38">
        <f t="shared" si="8"/>
        <v>0</v>
      </c>
      <c r="Z16" s="38">
        <f t="shared" si="8"/>
        <v>0</v>
      </c>
      <c r="AA16" s="38">
        <f t="shared" si="8"/>
        <v>0</v>
      </c>
      <c r="AB16" s="38">
        <f t="shared" si="8"/>
        <v>0</v>
      </c>
      <c r="AC16" s="38">
        <f t="shared" si="8"/>
        <v>0</v>
      </c>
      <c r="AD16" s="39" t="s">
        <v>50</v>
      </c>
    </row>
    <row r="17" spans="2:30" ht="15.6" x14ac:dyDescent="0.3">
      <c r="B17" s="40" t="s">
        <v>19</v>
      </c>
      <c r="C17" s="41"/>
      <c r="D17" s="42">
        <v>58</v>
      </c>
      <c r="E17" s="42">
        <v>329</v>
      </c>
      <c r="F17" s="42">
        <v>346</v>
      </c>
      <c r="G17" s="42">
        <v>519</v>
      </c>
      <c r="H17" s="42">
        <v>117</v>
      </c>
      <c r="I17" s="42"/>
      <c r="J17" s="42"/>
      <c r="K17" s="42"/>
      <c r="L17" s="42"/>
      <c r="M17" s="42"/>
      <c r="N17" s="42"/>
      <c r="O17" s="43">
        <v>804</v>
      </c>
      <c r="P17" s="44">
        <f>SUM(C17:O17)</f>
        <v>2173</v>
      </c>
      <c r="Q17" s="40" t="str">
        <f>B17</f>
        <v>Conservative</v>
      </c>
      <c r="R17" s="45"/>
      <c r="S17" s="46">
        <f t="shared" ref="S17:S22" si="9">D17/SUM($C17:$O17)</f>
        <v>2.6691210308329497E-2</v>
      </c>
      <c r="T17" s="46">
        <f t="shared" ref="T17:T22" si="10">E17/SUM($C17:$O17)</f>
        <v>0.15140358950759319</v>
      </c>
      <c r="U17" s="46">
        <f t="shared" ref="U17:AD22" si="11">F17/SUM($C17:$O17)</f>
        <v>0.15922687528762081</v>
      </c>
      <c r="V17" s="46">
        <f t="shared" si="11"/>
        <v>0.23884031293143121</v>
      </c>
      <c r="W17" s="46">
        <f t="shared" si="11"/>
        <v>5.3842613897837094E-2</v>
      </c>
      <c r="X17" s="46">
        <f t="shared" si="11"/>
        <v>0</v>
      </c>
      <c r="Y17" s="46">
        <f t="shared" si="11"/>
        <v>0</v>
      </c>
      <c r="Z17" s="46">
        <f t="shared" si="11"/>
        <v>0</v>
      </c>
      <c r="AA17" s="46">
        <f t="shared" si="11"/>
        <v>0</v>
      </c>
      <c r="AB17" s="46">
        <f t="shared" si="11"/>
        <v>0</v>
      </c>
      <c r="AC17" s="46">
        <f t="shared" si="11"/>
        <v>0</v>
      </c>
      <c r="AD17" s="47">
        <f t="shared" si="11"/>
        <v>0.36999539806718823</v>
      </c>
    </row>
    <row r="18" spans="2:30" ht="15.6" x14ac:dyDescent="0.3">
      <c r="B18" s="40" t="s">
        <v>17</v>
      </c>
      <c r="C18" s="49">
        <v>66</v>
      </c>
      <c r="D18" s="50"/>
      <c r="E18" s="49">
        <v>576</v>
      </c>
      <c r="F18" s="49">
        <v>287</v>
      </c>
      <c r="G18" s="49">
        <v>400</v>
      </c>
      <c r="H18" s="49">
        <v>66</v>
      </c>
      <c r="I18" s="49"/>
      <c r="J18" s="49"/>
      <c r="K18" s="49"/>
      <c r="L18" s="49"/>
      <c r="M18" s="49"/>
      <c r="N18" s="49"/>
      <c r="O18" s="51">
        <v>727</v>
      </c>
      <c r="P18" s="52">
        <f t="shared" ref="P18:P22" si="12">SUM(C18:O18)</f>
        <v>2122</v>
      </c>
      <c r="Q18" s="48" t="str">
        <f t="shared" ref="Q18:Q22" si="13">B18</f>
        <v>SNP</v>
      </c>
      <c r="R18" s="46">
        <f t="shared" ref="R18:R22" si="14">C18/SUM($C18:$O18)</f>
        <v>3.1102733270499529E-2</v>
      </c>
      <c r="S18" s="53"/>
      <c r="T18" s="46">
        <f t="shared" si="10"/>
        <v>0.2714420358152686</v>
      </c>
      <c r="U18" s="46">
        <f t="shared" si="11"/>
        <v>0.1352497643732328</v>
      </c>
      <c r="V18" s="46">
        <f t="shared" si="11"/>
        <v>0.1885014137606032</v>
      </c>
      <c r="W18" s="46">
        <f t="shared" si="11"/>
        <v>3.1102733270499529E-2</v>
      </c>
      <c r="X18" s="46">
        <f t="shared" si="11"/>
        <v>0</v>
      </c>
      <c r="Y18" s="46">
        <f t="shared" si="11"/>
        <v>0</v>
      </c>
      <c r="Z18" s="46">
        <f t="shared" si="11"/>
        <v>0</v>
      </c>
      <c r="AA18" s="46">
        <f t="shared" si="11"/>
        <v>0</v>
      </c>
      <c r="AB18" s="46">
        <f t="shared" si="11"/>
        <v>0</v>
      </c>
      <c r="AC18" s="46">
        <f t="shared" si="11"/>
        <v>0</v>
      </c>
      <c r="AD18" s="47">
        <f t="shared" si="11"/>
        <v>0.34260131950989631</v>
      </c>
    </row>
    <row r="19" spans="2:30" ht="15.6" x14ac:dyDescent="0.3">
      <c r="B19" s="48" t="s">
        <v>18</v>
      </c>
      <c r="C19" s="49">
        <v>87</v>
      </c>
      <c r="D19" s="49">
        <v>179</v>
      </c>
      <c r="E19" s="50"/>
      <c r="F19" s="49">
        <v>78</v>
      </c>
      <c r="G19" s="49">
        <v>336</v>
      </c>
      <c r="H19" s="49">
        <v>30</v>
      </c>
      <c r="I19" s="49"/>
      <c r="J19" s="49"/>
      <c r="K19" s="49"/>
      <c r="L19" s="49"/>
      <c r="M19" s="49"/>
      <c r="N19" s="49"/>
      <c r="O19" s="51">
        <v>136</v>
      </c>
      <c r="P19" s="52">
        <f t="shared" si="12"/>
        <v>846</v>
      </c>
      <c r="Q19" s="48" t="str">
        <f t="shared" si="13"/>
        <v>Labour</v>
      </c>
      <c r="R19" s="46">
        <f t="shared" si="14"/>
        <v>0.10283687943262411</v>
      </c>
      <c r="S19" s="46">
        <f t="shared" si="9"/>
        <v>0.2115839243498818</v>
      </c>
      <c r="T19" s="53"/>
      <c r="U19" s="46">
        <f t="shared" si="11"/>
        <v>9.2198581560283682E-2</v>
      </c>
      <c r="V19" s="46">
        <f t="shared" si="11"/>
        <v>0.3971631205673759</v>
      </c>
      <c r="W19" s="46">
        <f t="shared" si="11"/>
        <v>3.5460992907801421E-2</v>
      </c>
      <c r="X19" s="46">
        <f t="shared" si="11"/>
        <v>0</v>
      </c>
      <c r="Y19" s="46">
        <f t="shared" si="11"/>
        <v>0</v>
      </c>
      <c r="Z19" s="46">
        <f t="shared" si="11"/>
        <v>0</v>
      </c>
      <c r="AA19" s="46">
        <f t="shared" si="11"/>
        <v>0</v>
      </c>
      <c r="AB19" s="46">
        <f t="shared" si="11"/>
        <v>0</v>
      </c>
      <c r="AC19" s="46">
        <f t="shared" si="11"/>
        <v>0</v>
      </c>
      <c r="AD19" s="47">
        <f t="shared" si="11"/>
        <v>0.16075650118203311</v>
      </c>
    </row>
    <row r="20" spans="2:30" ht="15.6" x14ac:dyDescent="0.3">
      <c r="B20" s="48" t="s">
        <v>123</v>
      </c>
      <c r="C20" s="49">
        <v>134</v>
      </c>
      <c r="D20" s="49">
        <v>95</v>
      </c>
      <c r="E20" s="49">
        <v>79</v>
      </c>
      <c r="F20" s="50"/>
      <c r="G20" s="49">
        <v>94</v>
      </c>
      <c r="H20" s="49">
        <v>13</v>
      </c>
      <c r="I20" s="49"/>
      <c r="J20" s="49"/>
      <c r="K20" s="49"/>
      <c r="L20" s="49"/>
      <c r="M20" s="49"/>
      <c r="N20" s="49"/>
      <c r="O20" s="51">
        <v>53</v>
      </c>
      <c r="P20" s="52">
        <f t="shared" si="12"/>
        <v>468</v>
      </c>
      <c r="Q20" s="48" t="str">
        <f t="shared" si="13"/>
        <v>Independent</v>
      </c>
      <c r="R20" s="46">
        <f t="shared" si="14"/>
        <v>0.28632478632478631</v>
      </c>
      <c r="S20" s="46">
        <f t="shared" si="9"/>
        <v>0.20299145299145299</v>
      </c>
      <c r="T20" s="46">
        <f t="shared" si="10"/>
        <v>0.16880341880341881</v>
      </c>
      <c r="U20" s="53"/>
      <c r="V20" s="46">
        <f t="shared" si="11"/>
        <v>0.20085470085470086</v>
      </c>
      <c r="W20" s="46">
        <f t="shared" si="11"/>
        <v>2.7777777777777776E-2</v>
      </c>
      <c r="X20" s="46">
        <f t="shared" si="11"/>
        <v>0</v>
      </c>
      <c r="Y20" s="46">
        <f t="shared" si="11"/>
        <v>0</v>
      </c>
      <c r="Z20" s="46">
        <f t="shared" si="11"/>
        <v>0</v>
      </c>
      <c r="AA20" s="46">
        <f t="shared" si="11"/>
        <v>0</v>
      </c>
      <c r="AB20" s="46">
        <f t="shared" si="11"/>
        <v>0</v>
      </c>
      <c r="AC20" s="46">
        <f t="shared" si="11"/>
        <v>0</v>
      </c>
      <c r="AD20" s="47">
        <f t="shared" si="11"/>
        <v>0.11324786324786325</v>
      </c>
    </row>
    <row r="21" spans="2:30" ht="15.6" x14ac:dyDescent="0.3">
      <c r="B21" s="48" t="s">
        <v>20</v>
      </c>
      <c r="C21" s="49">
        <v>63</v>
      </c>
      <c r="D21" s="49">
        <v>43</v>
      </c>
      <c r="E21" s="49">
        <v>133</v>
      </c>
      <c r="F21" s="49">
        <v>53</v>
      </c>
      <c r="G21" s="50"/>
      <c r="H21" s="49">
        <v>8</v>
      </c>
      <c r="I21" s="49"/>
      <c r="J21" s="49"/>
      <c r="K21" s="49"/>
      <c r="L21" s="49"/>
      <c r="M21" s="49"/>
      <c r="N21" s="49"/>
      <c r="O21" s="51">
        <v>45</v>
      </c>
      <c r="P21" s="52">
        <f t="shared" si="12"/>
        <v>345</v>
      </c>
      <c r="Q21" s="48" t="str">
        <f t="shared" si="13"/>
        <v>Lib Dem</v>
      </c>
      <c r="R21" s="46">
        <f t="shared" si="14"/>
        <v>0.18260869565217391</v>
      </c>
      <c r="S21" s="46">
        <f t="shared" si="9"/>
        <v>0.1246376811594203</v>
      </c>
      <c r="T21" s="46">
        <f t="shared" si="10"/>
        <v>0.38550724637681161</v>
      </c>
      <c r="U21" s="46">
        <f t="shared" si="11"/>
        <v>0.15362318840579711</v>
      </c>
      <c r="V21" s="53">
        <f t="shared" si="11"/>
        <v>0</v>
      </c>
      <c r="W21" s="46">
        <f t="shared" si="11"/>
        <v>2.318840579710145E-2</v>
      </c>
      <c r="X21" s="46">
        <f t="shared" si="11"/>
        <v>0</v>
      </c>
      <c r="Y21" s="46">
        <f t="shared" si="11"/>
        <v>0</v>
      </c>
      <c r="Z21" s="46">
        <f t="shared" si="11"/>
        <v>0</v>
      </c>
      <c r="AA21" s="46">
        <f t="shared" si="11"/>
        <v>0</v>
      </c>
      <c r="AB21" s="46">
        <f t="shared" si="11"/>
        <v>0</v>
      </c>
      <c r="AC21" s="46">
        <f t="shared" si="11"/>
        <v>0</v>
      </c>
      <c r="AD21" s="47">
        <f t="shared" si="11"/>
        <v>0.13043478260869565</v>
      </c>
    </row>
    <row r="22" spans="2:30" ht="16.2" thickBot="1" x14ac:dyDescent="0.35">
      <c r="B22" s="48" t="s">
        <v>39</v>
      </c>
      <c r="C22" s="49">
        <v>15</v>
      </c>
      <c r="D22" s="49">
        <v>4</v>
      </c>
      <c r="E22" s="49">
        <v>11</v>
      </c>
      <c r="F22" s="49">
        <v>21</v>
      </c>
      <c r="G22" s="49">
        <v>10</v>
      </c>
      <c r="H22" s="50"/>
      <c r="I22" s="49"/>
      <c r="J22" s="49"/>
      <c r="K22" s="49"/>
      <c r="L22" s="49"/>
      <c r="M22" s="49"/>
      <c r="N22" s="49"/>
      <c r="O22" s="51">
        <v>8</v>
      </c>
      <c r="P22" s="52">
        <f t="shared" si="12"/>
        <v>69</v>
      </c>
      <c r="Q22" s="48" t="str">
        <f t="shared" si="13"/>
        <v>Family</v>
      </c>
      <c r="R22" s="46">
        <f t="shared" si="14"/>
        <v>0.21739130434782608</v>
      </c>
      <c r="S22" s="46">
        <f t="shared" si="9"/>
        <v>5.7971014492753624E-2</v>
      </c>
      <c r="T22" s="46">
        <f t="shared" si="10"/>
        <v>0.15942028985507245</v>
      </c>
      <c r="U22" s="46">
        <f t="shared" si="11"/>
        <v>0.30434782608695654</v>
      </c>
      <c r="V22" s="46">
        <f t="shared" si="11"/>
        <v>0.14492753623188406</v>
      </c>
      <c r="W22" s="53">
        <f t="shared" si="11"/>
        <v>0</v>
      </c>
      <c r="X22" s="46">
        <f t="shared" si="11"/>
        <v>0</v>
      </c>
      <c r="Y22" s="46">
        <f t="shared" si="11"/>
        <v>0</v>
      </c>
      <c r="Z22" s="46">
        <f t="shared" si="11"/>
        <v>0</v>
      </c>
      <c r="AA22" s="46">
        <f t="shared" si="11"/>
        <v>0</v>
      </c>
      <c r="AB22" s="46">
        <f t="shared" si="11"/>
        <v>0</v>
      </c>
      <c r="AC22" s="46">
        <f t="shared" si="11"/>
        <v>0</v>
      </c>
      <c r="AD22" s="47">
        <f t="shared" si="11"/>
        <v>0.11594202898550725</v>
      </c>
    </row>
    <row r="23" spans="2:30" ht="15.6" x14ac:dyDescent="0.3">
      <c r="B23" s="95" t="s">
        <v>52</v>
      </c>
      <c r="C23" s="54" t="s">
        <v>53</v>
      </c>
      <c r="D23" s="55" t="s">
        <v>54</v>
      </c>
      <c r="E23" s="55" t="s">
        <v>55</v>
      </c>
      <c r="F23" s="55" t="s">
        <v>56</v>
      </c>
      <c r="G23" s="55" t="s">
        <v>57</v>
      </c>
      <c r="H23" s="55" t="s">
        <v>58</v>
      </c>
      <c r="I23" s="55" t="s">
        <v>59</v>
      </c>
      <c r="J23" s="55" t="s">
        <v>60</v>
      </c>
      <c r="K23" s="55" t="s">
        <v>61</v>
      </c>
      <c r="L23" s="55" t="s">
        <v>62</v>
      </c>
      <c r="M23" s="55" t="s">
        <v>63</v>
      </c>
      <c r="N23" s="55" t="s">
        <v>64</v>
      </c>
      <c r="O23" s="55" t="s">
        <v>65</v>
      </c>
      <c r="P23" s="56" t="s">
        <v>66</v>
      </c>
      <c r="Q23" s="57" t="s">
        <v>53</v>
      </c>
      <c r="R23" s="55" t="s">
        <v>54</v>
      </c>
      <c r="S23" s="55" t="s">
        <v>55</v>
      </c>
      <c r="T23" s="55" t="s">
        <v>56</v>
      </c>
      <c r="U23" s="55" t="s">
        <v>57</v>
      </c>
      <c r="V23" s="55" t="s">
        <v>58</v>
      </c>
      <c r="W23" s="55" t="s">
        <v>59</v>
      </c>
      <c r="X23" s="55" t="s">
        <v>60</v>
      </c>
      <c r="Y23" s="55" t="s">
        <v>61</v>
      </c>
      <c r="Z23" s="55" t="s">
        <v>62</v>
      </c>
      <c r="AA23" s="55" t="s">
        <v>63</v>
      </c>
      <c r="AB23" s="55" t="s">
        <v>64</v>
      </c>
      <c r="AC23" s="55" t="s">
        <v>65</v>
      </c>
      <c r="AD23" s="56" t="s">
        <v>66</v>
      </c>
    </row>
    <row r="24" spans="2:30" ht="16.2" thickBot="1" x14ac:dyDescent="0.35">
      <c r="B24" s="96"/>
      <c r="C24" s="58" t="s">
        <v>31</v>
      </c>
      <c r="D24" s="59">
        <v>6023</v>
      </c>
      <c r="E24" s="59">
        <v>5646</v>
      </c>
      <c r="F24" s="59">
        <v>3849</v>
      </c>
      <c r="G24" s="59">
        <v>1750</v>
      </c>
      <c r="H24" s="59">
        <v>993</v>
      </c>
      <c r="I24" s="59">
        <v>676</v>
      </c>
      <c r="J24" s="59">
        <v>598</v>
      </c>
      <c r="K24" s="59">
        <v>570</v>
      </c>
      <c r="L24" s="59"/>
      <c r="M24" s="59"/>
      <c r="N24" s="59"/>
      <c r="O24" s="59"/>
      <c r="P24" s="60"/>
      <c r="Q24" s="61" t="s">
        <v>67</v>
      </c>
      <c r="R24" s="62">
        <f>D24/$D24</f>
        <v>1</v>
      </c>
      <c r="S24" s="63">
        <f t="shared" ref="S24:AD24" si="15">E24/$D24</f>
        <v>0.93740660800265652</v>
      </c>
      <c r="T24" s="63">
        <f t="shared" si="15"/>
        <v>0.63905030715590239</v>
      </c>
      <c r="U24" s="63">
        <f t="shared" si="15"/>
        <v>0.29055288062427359</v>
      </c>
      <c r="V24" s="63">
        <f t="shared" si="15"/>
        <v>0.16486800597708784</v>
      </c>
      <c r="W24" s="63">
        <f t="shared" si="15"/>
        <v>0.11223642702971941</v>
      </c>
      <c r="X24" s="63">
        <f t="shared" si="15"/>
        <v>9.9286070064751791E-2</v>
      </c>
      <c r="Y24" s="63">
        <f t="shared" si="15"/>
        <v>9.4637223974763401E-2</v>
      </c>
      <c r="Z24" s="63">
        <f t="shared" si="15"/>
        <v>0</v>
      </c>
      <c r="AA24" s="63">
        <f t="shared" si="15"/>
        <v>0</v>
      </c>
      <c r="AB24" s="63">
        <f t="shared" si="15"/>
        <v>0</v>
      </c>
      <c r="AC24" s="63">
        <f t="shared" si="15"/>
        <v>0</v>
      </c>
      <c r="AD24" s="64">
        <f t="shared" si="15"/>
        <v>0</v>
      </c>
    </row>
    <row r="25" spans="2:30" ht="14.4" thickBot="1" x14ac:dyDescent="0.3"/>
    <row r="26" spans="2:30" ht="18" thickBot="1" x14ac:dyDescent="0.35">
      <c r="B26" s="90" t="s">
        <v>113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2"/>
    </row>
    <row r="27" spans="2:30" ht="18" thickBot="1" x14ac:dyDescent="0.35">
      <c r="B27" s="97" t="s">
        <v>48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100" t="s">
        <v>49</v>
      </c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2"/>
    </row>
    <row r="28" spans="2:30" ht="15.6" x14ac:dyDescent="0.3">
      <c r="B28" s="33"/>
      <c r="C28" s="34" t="str">
        <f>B29</f>
        <v>Conservative</v>
      </c>
      <c r="D28" s="34" t="str">
        <f>B30</f>
        <v>SNP</v>
      </c>
      <c r="E28" s="34" t="str">
        <f>B31</f>
        <v>Green</v>
      </c>
      <c r="F28" s="34" t="str">
        <f>B32</f>
        <v>Labour</v>
      </c>
      <c r="G28" s="34" t="str">
        <f>B33</f>
        <v>Lib Dem</v>
      </c>
      <c r="H28" s="34" t="str">
        <f>B34</f>
        <v>Independent</v>
      </c>
      <c r="I28" s="34" t="str">
        <f>B35</f>
        <v>Alba</v>
      </c>
      <c r="J28" s="34" t="str">
        <f>B36</f>
        <v>Family</v>
      </c>
      <c r="K28" s="34"/>
      <c r="L28" s="34"/>
      <c r="M28" s="34"/>
      <c r="N28" s="34"/>
      <c r="O28" s="35" t="s">
        <v>50</v>
      </c>
      <c r="P28" s="36" t="s">
        <v>51</v>
      </c>
      <c r="Q28" s="37"/>
      <c r="R28" s="34" t="str">
        <f t="shared" ref="R28:AC28" si="16">C28</f>
        <v>Conservative</v>
      </c>
      <c r="S28" s="38" t="str">
        <f t="shared" si="16"/>
        <v>SNP</v>
      </c>
      <c r="T28" s="38" t="str">
        <f t="shared" si="16"/>
        <v>Green</v>
      </c>
      <c r="U28" s="38" t="str">
        <f t="shared" si="16"/>
        <v>Labour</v>
      </c>
      <c r="V28" s="38" t="str">
        <f t="shared" si="16"/>
        <v>Lib Dem</v>
      </c>
      <c r="W28" s="38" t="str">
        <f t="shared" si="16"/>
        <v>Independent</v>
      </c>
      <c r="X28" s="38" t="str">
        <f t="shared" si="16"/>
        <v>Alba</v>
      </c>
      <c r="Y28" s="38" t="str">
        <f t="shared" si="16"/>
        <v>Family</v>
      </c>
      <c r="Z28" s="38">
        <f t="shared" si="16"/>
        <v>0</v>
      </c>
      <c r="AA28" s="38">
        <f t="shared" si="16"/>
        <v>0</v>
      </c>
      <c r="AB28" s="38">
        <f t="shared" si="16"/>
        <v>0</v>
      </c>
      <c r="AC28" s="38">
        <f t="shared" si="16"/>
        <v>0</v>
      </c>
      <c r="AD28" s="39" t="s">
        <v>50</v>
      </c>
    </row>
    <row r="29" spans="2:30" ht="15.6" x14ac:dyDescent="0.3">
      <c r="B29" s="40" t="s">
        <v>19</v>
      </c>
      <c r="C29" s="41"/>
      <c r="D29" s="42">
        <v>57</v>
      </c>
      <c r="E29" s="42">
        <v>139</v>
      </c>
      <c r="F29" s="42">
        <v>302</v>
      </c>
      <c r="G29" s="42">
        <v>343</v>
      </c>
      <c r="H29" s="42">
        <v>422</v>
      </c>
      <c r="I29" s="42">
        <v>11</v>
      </c>
      <c r="J29" s="42">
        <v>55</v>
      </c>
      <c r="K29" s="42"/>
      <c r="L29" s="42"/>
      <c r="M29" s="42"/>
      <c r="N29" s="42"/>
      <c r="O29" s="43">
        <v>805</v>
      </c>
      <c r="P29" s="44">
        <f>SUM(C29:O29)</f>
        <v>2134</v>
      </c>
      <c r="Q29" s="40" t="str">
        <f>B29</f>
        <v>Conservative</v>
      </c>
      <c r="R29" s="45"/>
      <c r="S29" s="46">
        <f t="shared" ref="S29:S36" si="17">D29/SUM($C29:$O29)</f>
        <v>2.6710402999062792E-2</v>
      </c>
      <c r="T29" s="46">
        <f t="shared" ref="T29:T36" si="18">E29/SUM($C29:$O29)</f>
        <v>6.5135895032802246E-2</v>
      </c>
      <c r="U29" s="46">
        <f t="shared" ref="U29:AD36" si="19">F29/SUM($C29:$O29)</f>
        <v>0.14151827553889409</v>
      </c>
      <c r="V29" s="46">
        <f t="shared" si="19"/>
        <v>0.16073102155576383</v>
      </c>
      <c r="W29" s="46">
        <f t="shared" si="19"/>
        <v>0.19775070290534208</v>
      </c>
      <c r="X29" s="46">
        <f t="shared" si="19"/>
        <v>5.1546391752577319E-3</v>
      </c>
      <c r="Y29" s="46">
        <f t="shared" si="19"/>
        <v>2.5773195876288658E-2</v>
      </c>
      <c r="Z29" s="46">
        <f t="shared" si="19"/>
        <v>0</v>
      </c>
      <c r="AA29" s="46">
        <f t="shared" si="19"/>
        <v>0</v>
      </c>
      <c r="AB29" s="46">
        <f t="shared" si="19"/>
        <v>0</v>
      </c>
      <c r="AC29" s="46">
        <f t="shared" si="19"/>
        <v>0</v>
      </c>
      <c r="AD29" s="47">
        <f t="shared" si="19"/>
        <v>0.37722586691658855</v>
      </c>
    </row>
    <row r="30" spans="2:30" ht="15.6" x14ac:dyDescent="0.3">
      <c r="B30" s="40" t="s">
        <v>17</v>
      </c>
      <c r="C30" s="49">
        <v>35</v>
      </c>
      <c r="D30" s="50"/>
      <c r="E30" s="49">
        <v>889</v>
      </c>
      <c r="F30" s="49">
        <v>194</v>
      </c>
      <c r="G30" s="49">
        <v>103</v>
      </c>
      <c r="H30" s="49">
        <v>74</v>
      </c>
      <c r="I30" s="49">
        <v>123</v>
      </c>
      <c r="J30" s="49">
        <v>16</v>
      </c>
      <c r="K30" s="49"/>
      <c r="L30" s="49"/>
      <c r="M30" s="49"/>
      <c r="N30" s="49"/>
      <c r="O30" s="51">
        <v>396</v>
      </c>
      <c r="P30" s="52">
        <f t="shared" ref="P30:P36" si="20">SUM(C30:O30)</f>
        <v>1830</v>
      </c>
      <c r="Q30" s="48" t="str">
        <f t="shared" ref="Q30:Q36" si="21">B30</f>
        <v>SNP</v>
      </c>
      <c r="R30" s="46">
        <f t="shared" ref="R30:R36" si="22">C30/SUM($C30:$O30)</f>
        <v>1.912568306010929E-2</v>
      </c>
      <c r="S30" s="53"/>
      <c r="T30" s="46">
        <f t="shared" si="18"/>
        <v>0.48579234972677593</v>
      </c>
      <c r="U30" s="46">
        <f t="shared" si="19"/>
        <v>0.10601092896174863</v>
      </c>
      <c r="V30" s="46">
        <f t="shared" si="19"/>
        <v>5.628415300546448E-2</v>
      </c>
      <c r="W30" s="46">
        <f t="shared" si="19"/>
        <v>4.0437158469945354E-2</v>
      </c>
      <c r="X30" s="46">
        <f t="shared" si="19"/>
        <v>6.7213114754098358E-2</v>
      </c>
      <c r="Y30" s="46">
        <f t="shared" si="19"/>
        <v>8.7431693989071038E-3</v>
      </c>
      <c r="Z30" s="46">
        <f t="shared" si="19"/>
        <v>0</v>
      </c>
      <c r="AA30" s="46">
        <f t="shared" si="19"/>
        <v>0</v>
      </c>
      <c r="AB30" s="46">
        <f t="shared" si="19"/>
        <v>0</v>
      </c>
      <c r="AC30" s="46">
        <f t="shared" si="19"/>
        <v>0</v>
      </c>
      <c r="AD30" s="47">
        <f t="shared" si="19"/>
        <v>0.21639344262295082</v>
      </c>
    </row>
    <row r="31" spans="2:30" ht="15.6" x14ac:dyDescent="0.3">
      <c r="B31" s="48" t="s">
        <v>21</v>
      </c>
      <c r="C31" s="49">
        <v>67</v>
      </c>
      <c r="D31" s="49">
        <v>482</v>
      </c>
      <c r="E31" s="50"/>
      <c r="F31" s="49">
        <v>185</v>
      </c>
      <c r="G31" s="49">
        <v>216</v>
      </c>
      <c r="H31" s="49">
        <v>78</v>
      </c>
      <c r="I31" s="49">
        <v>10</v>
      </c>
      <c r="J31" s="49">
        <v>13</v>
      </c>
      <c r="K31" s="49"/>
      <c r="L31" s="49"/>
      <c r="M31" s="49"/>
      <c r="N31" s="49"/>
      <c r="O31" s="51">
        <v>87</v>
      </c>
      <c r="P31" s="52">
        <f t="shared" si="20"/>
        <v>1138</v>
      </c>
      <c r="Q31" s="48" t="str">
        <f t="shared" si="21"/>
        <v>Green</v>
      </c>
      <c r="R31" s="46">
        <f t="shared" si="22"/>
        <v>5.8875219683655534E-2</v>
      </c>
      <c r="S31" s="46">
        <f t="shared" si="17"/>
        <v>0.42355008787346221</v>
      </c>
      <c r="T31" s="53"/>
      <c r="U31" s="46">
        <f t="shared" si="19"/>
        <v>0.1625659050966608</v>
      </c>
      <c r="V31" s="46">
        <f t="shared" si="19"/>
        <v>0.18980667838312829</v>
      </c>
      <c r="W31" s="46">
        <f t="shared" si="19"/>
        <v>6.8541300527240778E-2</v>
      </c>
      <c r="X31" s="46">
        <f t="shared" si="19"/>
        <v>8.7873462214411256E-3</v>
      </c>
      <c r="Y31" s="46">
        <f t="shared" si="19"/>
        <v>1.1423550087873463E-2</v>
      </c>
      <c r="Z31" s="46">
        <f t="shared" si="19"/>
        <v>0</v>
      </c>
      <c r="AA31" s="46">
        <f t="shared" si="19"/>
        <v>0</v>
      </c>
      <c r="AB31" s="46">
        <f t="shared" si="19"/>
        <v>0</v>
      </c>
      <c r="AC31" s="46">
        <f t="shared" si="19"/>
        <v>0</v>
      </c>
      <c r="AD31" s="47">
        <f t="shared" si="19"/>
        <v>7.6449912126537789E-2</v>
      </c>
    </row>
    <row r="32" spans="2:30" ht="15.6" x14ac:dyDescent="0.3">
      <c r="B32" s="48" t="s">
        <v>18</v>
      </c>
      <c r="C32" s="49">
        <v>124</v>
      </c>
      <c r="D32" s="49">
        <v>93</v>
      </c>
      <c r="E32" s="49">
        <v>133</v>
      </c>
      <c r="F32" s="50"/>
      <c r="G32" s="49">
        <v>297</v>
      </c>
      <c r="H32" s="49">
        <v>64</v>
      </c>
      <c r="I32" s="49">
        <v>9</v>
      </c>
      <c r="J32" s="49">
        <v>7</v>
      </c>
      <c r="K32" s="49"/>
      <c r="L32" s="49"/>
      <c r="M32" s="49"/>
      <c r="N32" s="49"/>
      <c r="O32" s="51">
        <v>115</v>
      </c>
      <c r="P32" s="52">
        <f t="shared" si="20"/>
        <v>842</v>
      </c>
      <c r="Q32" s="48" t="str">
        <f t="shared" si="21"/>
        <v>Labour</v>
      </c>
      <c r="R32" s="46">
        <f t="shared" si="22"/>
        <v>0.14726840855106887</v>
      </c>
      <c r="S32" s="46">
        <f t="shared" si="17"/>
        <v>0.11045130641330166</v>
      </c>
      <c r="T32" s="46">
        <f t="shared" si="18"/>
        <v>0.15795724465558195</v>
      </c>
      <c r="U32" s="53"/>
      <c r="V32" s="46">
        <f t="shared" si="19"/>
        <v>0.35273159144893113</v>
      </c>
      <c r="W32" s="46">
        <f t="shared" si="19"/>
        <v>7.6009501187648459E-2</v>
      </c>
      <c r="X32" s="46">
        <f t="shared" si="19"/>
        <v>1.0688836104513063E-2</v>
      </c>
      <c r="Y32" s="46">
        <f t="shared" si="19"/>
        <v>8.3135391923990498E-3</v>
      </c>
      <c r="Z32" s="46">
        <f t="shared" si="19"/>
        <v>0</v>
      </c>
      <c r="AA32" s="46">
        <f t="shared" si="19"/>
        <v>0</v>
      </c>
      <c r="AB32" s="46">
        <f t="shared" si="19"/>
        <v>0</v>
      </c>
      <c r="AC32" s="46">
        <f t="shared" si="19"/>
        <v>0</v>
      </c>
      <c r="AD32" s="47">
        <f t="shared" si="19"/>
        <v>0.13657957244655583</v>
      </c>
    </row>
    <row r="33" spans="2:30" ht="15.6" x14ac:dyDescent="0.3">
      <c r="B33" s="48" t="s">
        <v>20</v>
      </c>
      <c r="C33" s="49">
        <v>106</v>
      </c>
      <c r="D33" s="49">
        <v>44</v>
      </c>
      <c r="E33" s="49">
        <v>149</v>
      </c>
      <c r="F33" s="49">
        <v>188</v>
      </c>
      <c r="G33" s="50"/>
      <c r="H33" s="49">
        <v>98</v>
      </c>
      <c r="I33" s="49">
        <v>1</v>
      </c>
      <c r="J33" s="49">
        <v>7</v>
      </c>
      <c r="K33" s="49"/>
      <c r="L33" s="49"/>
      <c r="M33" s="49"/>
      <c r="N33" s="49"/>
      <c r="O33" s="51">
        <v>72</v>
      </c>
      <c r="P33" s="52">
        <f t="shared" si="20"/>
        <v>665</v>
      </c>
      <c r="Q33" s="48" t="str">
        <f t="shared" si="21"/>
        <v>Lib Dem</v>
      </c>
      <c r="R33" s="46">
        <f t="shared" si="22"/>
        <v>0.15939849624060151</v>
      </c>
      <c r="S33" s="46">
        <f t="shared" si="17"/>
        <v>6.616541353383458E-2</v>
      </c>
      <c r="T33" s="46">
        <f t="shared" si="18"/>
        <v>0.22406015037593985</v>
      </c>
      <c r="U33" s="46">
        <f t="shared" si="19"/>
        <v>0.28270676691729324</v>
      </c>
      <c r="V33" s="53">
        <f t="shared" si="19"/>
        <v>0</v>
      </c>
      <c r="W33" s="46">
        <f t="shared" si="19"/>
        <v>0.14736842105263157</v>
      </c>
      <c r="X33" s="46">
        <f t="shared" si="19"/>
        <v>1.5037593984962407E-3</v>
      </c>
      <c r="Y33" s="46">
        <f t="shared" si="19"/>
        <v>1.0526315789473684E-2</v>
      </c>
      <c r="Z33" s="46">
        <f t="shared" si="19"/>
        <v>0</v>
      </c>
      <c r="AA33" s="46">
        <f t="shared" si="19"/>
        <v>0</v>
      </c>
      <c r="AB33" s="46">
        <f t="shared" si="19"/>
        <v>0</v>
      </c>
      <c r="AC33" s="46">
        <f t="shared" si="19"/>
        <v>0</v>
      </c>
      <c r="AD33" s="47">
        <f t="shared" si="19"/>
        <v>0.10827067669172932</v>
      </c>
    </row>
    <row r="34" spans="2:30" ht="15.6" x14ac:dyDescent="0.3">
      <c r="B34" s="48" t="s">
        <v>123</v>
      </c>
      <c r="C34" s="49">
        <v>137</v>
      </c>
      <c r="D34" s="49">
        <v>28</v>
      </c>
      <c r="E34" s="49">
        <v>45</v>
      </c>
      <c r="F34" s="49">
        <v>37</v>
      </c>
      <c r="G34" s="49">
        <v>62</v>
      </c>
      <c r="H34" s="50"/>
      <c r="I34" s="49">
        <v>5</v>
      </c>
      <c r="J34" s="49">
        <v>8</v>
      </c>
      <c r="K34" s="49"/>
      <c r="L34" s="49"/>
      <c r="M34" s="49"/>
      <c r="N34" s="49"/>
      <c r="O34" s="51">
        <v>55</v>
      </c>
      <c r="P34" s="52">
        <f t="shared" si="20"/>
        <v>377</v>
      </c>
      <c r="Q34" s="48" t="str">
        <f t="shared" si="21"/>
        <v>Independent</v>
      </c>
      <c r="R34" s="46">
        <f t="shared" si="22"/>
        <v>0.36339522546419101</v>
      </c>
      <c r="S34" s="46">
        <f t="shared" si="17"/>
        <v>7.4270557029177717E-2</v>
      </c>
      <c r="T34" s="46">
        <f t="shared" si="18"/>
        <v>0.11936339522546419</v>
      </c>
      <c r="U34" s="46">
        <f t="shared" si="19"/>
        <v>9.8143236074270557E-2</v>
      </c>
      <c r="V34" s="46">
        <f t="shared" si="19"/>
        <v>0.16445623342175067</v>
      </c>
      <c r="W34" s="53">
        <f t="shared" si="19"/>
        <v>0</v>
      </c>
      <c r="X34" s="46">
        <f t="shared" si="19"/>
        <v>1.3262599469496022E-2</v>
      </c>
      <c r="Y34" s="46">
        <f t="shared" si="19"/>
        <v>2.1220159151193633E-2</v>
      </c>
      <c r="Z34" s="46">
        <f t="shared" si="19"/>
        <v>0</v>
      </c>
      <c r="AA34" s="46">
        <f t="shared" si="19"/>
        <v>0</v>
      </c>
      <c r="AB34" s="46">
        <f t="shared" si="19"/>
        <v>0</v>
      </c>
      <c r="AC34" s="46">
        <f t="shared" si="19"/>
        <v>0</v>
      </c>
      <c r="AD34" s="47">
        <f t="shared" si="19"/>
        <v>0.14588859416445624</v>
      </c>
    </row>
    <row r="35" spans="2:30" ht="15.6" x14ac:dyDescent="0.3">
      <c r="B35" s="48" t="s">
        <v>135</v>
      </c>
      <c r="C35" s="49">
        <v>3</v>
      </c>
      <c r="D35" s="49">
        <v>28</v>
      </c>
      <c r="E35" s="49">
        <v>9</v>
      </c>
      <c r="F35" s="49">
        <v>4</v>
      </c>
      <c r="G35" s="49">
        <v>0</v>
      </c>
      <c r="H35" s="49">
        <v>9</v>
      </c>
      <c r="I35" s="50"/>
      <c r="J35" s="49">
        <v>4</v>
      </c>
      <c r="K35" s="49"/>
      <c r="L35" s="49"/>
      <c r="M35" s="49"/>
      <c r="N35" s="49"/>
      <c r="O35" s="51">
        <v>4</v>
      </c>
      <c r="P35" s="52">
        <f t="shared" si="20"/>
        <v>61</v>
      </c>
      <c r="Q35" s="48" t="str">
        <f t="shared" si="21"/>
        <v>Alba</v>
      </c>
      <c r="R35" s="46">
        <f t="shared" si="22"/>
        <v>4.9180327868852458E-2</v>
      </c>
      <c r="S35" s="46">
        <f t="shared" si="17"/>
        <v>0.45901639344262296</v>
      </c>
      <c r="T35" s="46">
        <f t="shared" si="18"/>
        <v>0.14754098360655737</v>
      </c>
      <c r="U35" s="46">
        <f t="shared" si="19"/>
        <v>6.5573770491803282E-2</v>
      </c>
      <c r="V35" s="46">
        <f t="shared" si="19"/>
        <v>0</v>
      </c>
      <c r="W35" s="46">
        <f t="shared" si="19"/>
        <v>0.14754098360655737</v>
      </c>
      <c r="X35" s="53">
        <f t="shared" si="19"/>
        <v>0</v>
      </c>
      <c r="Y35" s="46">
        <f t="shared" si="19"/>
        <v>6.5573770491803282E-2</v>
      </c>
      <c r="Z35" s="46">
        <f t="shared" si="19"/>
        <v>0</v>
      </c>
      <c r="AA35" s="46">
        <f t="shared" si="19"/>
        <v>0</v>
      </c>
      <c r="AB35" s="46">
        <f t="shared" si="19"/>
        <v>0</v>
      </c>
      <c r="AC35" s="46">
        <f t="shared" si="19"/>
        <v>0</v>
      </c>
      <c r="AD35" s="47">
        <f t="shared" si="19"/>
        <v>6.5573770491803282E-2</v>
      </c>
    </row>
    <row r="36" spans="2:30" ht="16.2" thickBot="1" x14ac:dyDescent="0.35">
      <c r="B36" s="48" t="s">
        <v>39</v>
      </c>
      <c r="C36" s="49">
        <v>17</v>
      </c>
      <c r="D36" s="49">
        <v>1</v>
      </c>
      <c r="E36" s="49">
        <v>5</v>
      </c>
      <c r="F36" s="49">
        <v>4</v>
      </c>
      <c r="G36" s="49">
        <v>5</v>
      </c>
      <c r="H36" s="49">
        <v>4</v>
      </c>
      <c r="I36" s="49">
        <v>3</v>
      </c>
      <c r="J36" s="50"/>
      <c r="K36" s="49"/>
      <c r="L36" s="49"/>
      <c r="M36" s="49"/>
      <c r="N36" s="49"/>
      <c r="O36" s="82">
        <v>11</v>
      </c>
      <c r="P36" s="83">
        <f t="shared" si="20"/>
        <v>50</v>
      </c>
      <c r="Q36" s="48" t="str">
        <f t="shared" si="21"/>
        <v>Family</v>
      </c>
      <c r="R36" s="46">
        <f t="shared" si="22"/>
        <v>0.34</v>
      </c>
      <c r="S36" s="46">
        <f t="shared" si="17"/>
        <v>0.02</v>
      </c>
      <c r="T36" s="46">
        <f t="shared" si="18"/>
        <v>0.1</v>
      </c>
      <c r="U36" s="46">
        <f t="shared" si="19"/>
        <v>0.08</v>
      </c>
      <c r="V36" s="46">
        <f t="shared" si="19"/>
        <v>0.1</v>
      </c>
      <c r="W36" s="46">
        <f t="shared" si="19"/>
        <v>0.08</v>
      </c>
      <c r="X36" s="46">
        <f t="shared" si="19"/>
        <v>0.06</v>
      </c>
      <c r="Y36" s="53"/>
      <c r="Z36" s="46">
        <f t="shared" si="19"/>
        <v>0</v>
      </c>
      <c r="AA36" s="46">
        <f t="shared" si="19"/>
        <v>0</v>
      </c>
      <c r="AB36" s="46">
        <f t="shared" si="19"/>
        <v>0</v>
      </c>
      <c r="AC36" s="46">
        <f t="shared" si="19"/>
        <v>0</v>
      </c>
      <c r="AD36" s="47">
        <f t="shared" si="19"/>
        <v>0.22</v>
      </c>
    </row>
    <row r="37" spans="2:30" ht="15.6" x14ac:dyDescent="0.3">
      <c r="B37" s="95" t="s">
        <v>52</v>
      </c>
      <c r="C37" s="54" t="s">
        <v>53</v>
      </c>
      <c r="D37" s="55" t="s">
        <v>54</v>
      </c>
      <c r="E37" s="55" t="s">
        <v>55</v>
      </c>
      <c r="F37" s="55" t="s">
        <v>56</v>
      </c>
      <c r="G37" s="55" t="s">
        <v>57</v>
      </c>
      <c r="H37" s="55" t="s">
        <v>58</v>
      </c>
      <c r="I37" s="55" t="s">
        <v>59</v>
      </c>
      <c r="J37" s="55" t="s">
        <v>60</v>
      </c>
      <c r="K37" s="55" t="s">
        <v>61</v>
      </c>
      <c r="L37" s="55" t="s">
        <v>62</v>
      </c>
      <c r="M37" s="55" t="s">
        <v>63</v>
      </c>
      <c r="N37" s="55" t="s">
        <v>64</v>
      </c>
      <c r="O37" s="55" t="s">
        <v>65</v>
      </c>
      <c r="P37" s="56" t="s">
        <v>66</v>
      </c>
      <c r="Q37" s="57" t="s">
        <v>53</v>
      </c>
      <c r="R37" s="55" t="s">
        <v>54</v>
      </c>
      <c r="S37" s="55" t="s">
        <v>55</v>
      </c>
      <c r="T37" s="55" t="s">
        <v>56</v>
      </c>
      <c r="U37" s="55" t="s">
        <v>57</v>
      </c>
      <c r="V37" s="55" t="s">
        <v>58</v>
      </c>
      <c r="W37" s="55" t="s">
        <v>59</v>
      </c>
      <c r="X37" s="55" t="s">
        <v>60</v>
      </c>
      <c r="Y37" s="55" t="s">
        <v>61</v>
      </c>
      <c r="Z37" s="55" t="s">
        <v>62</v>
      </c>
      <c r="AA37" s="55" t="s">
        <v>63</v>
      </c>
      <c r="AB37" s="55" t="s">
        <v>64</v>
      </c>
      <c r="AC37" s="55" t="s">
        <v>65</v>
      </c>
      <c r="AD37" s="56" t="s">
        <v>66</v>
      </c>
    </row>
    <row r="38" spans="2:30" ht="16.2" thickBot="1" x14ac:dyDescent="0.35">
      <c r="B38" s="96"/>
      <c r="C38" s="58" t="s">
        <v>31</v>
      </c>
      <c r="D38" s="59">
        <v>7097</v>
      </c>
      <c r="E38" s="59">
        <v>6589</v>
      </c>
      <c r="F38" s="59">
        <v>4922</v>
      </c>
      <c r="G38" s="59">
        <v>2464</v>
      </c>
      <c r="H38" s="59">
        <v>1237</v>
      </c>
      <c r="I38" s="59">
        <v>736</v>
      </c>
      <c r="J38" s="59">
        <v>565</v>
      </c>
      <c r="K38" s="59">
        <v>523</v>
      </c>
      <c r="L38" s="59">
        <v>505</v>
      </c>
      <c r="M38" s="59">
        <v>481</v>
      </c>
      <c r="N38" s="59"/>
      <c r="O38" s="59"/>
      <c r="P38" s="60"/>
      <c r="Q38" s="61" t="s">
        <v>67</v>
      </c>
      <c r="R38" s="62">
        <f>D38/$D38</f>
        <v>1</v>
      </c>
      <c r="S38" s="63">
        <f t="shared" ref="S38:AD38" si="23">E38/$D38</f>
        <v>0.92842045934902073</v>
      </c>
      <c r="T38" s="63">
        <f t="shared" si="23"/>
        <v>0.69353247851204736</v>
      </c>
      <c r="U38" s="63">
        <f t="shared" si="23"/>
        <v>0.34718895307876568</v>
      </c>
      <c r="V38" s="63">
        <f t="shared" si="23"/>
        <v>0.17429899957728617</v>
      </c>
      <c r="W38" s="63">
        <f t="shared" si="23"/>
        <v>0.10370579117937156</v>
      </c>
      <c r="X38" s="63">
        <f t="shared" si="23"/>
        <v>7.9611103283077356E-2</v>
      </c>
      <c r="Y38" s="63">
        <f t="shared" si="23"/>
        <v>7.3693109764689305E-2</v>
      </c>
      <c r="Z38" s="63">
        <f t="shared" si="23"/>
        <v>7.1156826828237277E-2</v>
      </c>
      <c r="AA38" s="63">
        <f t="shared" si="23"/>
        <v>6.7775116246301254E-2</v>
      </c>
      <c r="AB38" s="63">
        <f t="shared" si="23"/>
        <v>0</v>
      </c>
      <c r="AC38" s="63">
        <f t="shared" si="23"/>
        <v>0</v>
      </c>
      <c r="AD38" s="64">
        <f t="shared" si="23"/>
        <v>0</v>
      </c>
    </row>
    <row r="39" spans="2:30" ht="14.4" thickBot="1" x14ac:dyDescent="0.3"/>
    <row r="40" spans="2:30" ht="18" thickBot="1" x14ac:dyDescent="0.35">
      <c r="B40" s="90" t="s">
        <v>114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</row>
    <row r="41" spans="2:30" ht="18" thickBot="1" x14ac:dyDescent="0.35">
      <c r="B41" s="97" t="s">
        <v>48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100" t="s">
        <v>49</v>
      </c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2"/>
    </row>
    <row r="42" spans="2:30" ht="15.6" x14ac:dyDescent="0.3">
      <c r="B42" s="33"/>
      <c r="C42" s="34" t="str">
        <f>B43</f>
        <v>SNP</v>
      </c>
      <c r="D42" s="34" t="str">
        <f>B44</f>
        <v>Conservative</v>
      </c>
      <c r="E42" s="34" t="str">
        <f>B45</f>
        <v>Labour</v>
      </c>
      <c r="F42" s="34" t="str">
        <f>B46</f>
        <v>Green</v>
      </c>
      <c r="G42" s="34" t="str">
        <f>B47</f>
        <v>Lib Dem</v>
      </c>
      <c r="H42" s="34" t="str">
        <f>B48</f>
        <v>Family</v>
      </c>
      <c r="I42" s="34"/>
      <c r="J42" s="34"/>
      <c r="K42" s="34"/>
      <c r="L42" s="34"/>
      <c r="M42" s="34"/>
      <c r="N42" s="34"/>
      <c r="O42" s="35" t="s">
        <v>50</v>
      </c>
      <c r="P42" s="36" t="s">
        <v>51</v>
      </c>
      <c r="Q42" s="37"/>
      <c r="R42" s="34" t="str">
        <f t="shared" ref="R42:AC42" si="24">C42</f>
        <v>SNP</v>
      </c>
      <c r="S42" s="38" t="str">
        <f t="shared" si="24"/>
        <v>Conservative</v>
      </c>
      <c r="T42" s="38" t="str">
        <f t="shared" si="24"/>
        <v>Labour</v>
      </c>
      <c r="U42" s="38" t="str">
        <f t="shared" si="24"/>
        <v>Green</v>
      </c>
      <c r="V42" s="38" t="str">
        <f t="shared" si="24"/>
        <v>Lib Dem</v>
      </c>
      <c r="W42" s="38" t="str">
        <f t="shared" si="24"/>
        <v>Family</v>
      </c>
      <c r="X42" s="38">
        <f t="shared" si="24"/>
        <v>0</v>
      </c>
      <c r="Y42" s="38">
        <f t="shared" si="24"/>
        <v>0</v>
      </c>
      <c r="Z42" s="38">
        <f t="shared" si="24"/>
        <v>0</v>
      </c>
      <c r="AA42" s="38">
        <f t="shared" si="24"/>
        <v>0</v>
      </c>
      <c r="AB42" s="38">
        <f t="shared" si="24"/>
        <v>0</v>
      </c>
      <c r="AC42" s="38">
        <f t="shared" si="24"/>
        <v>0</v>
      </c>
      <c r="AD42" s="39" t="s">
        <v>50</v>
      </c>
    </row>
    <row r="43" spans="2:30" ht="15.6" x14ac:dyDescent="0.3">
      <c r="B43" s="40" t="s">
        <v>17</v>
      </c>
      <c r="C43" s="41"/>
      <c r="D43" s="42">
        <v>42</v>
      </c>
      <c r="E43" s="42">
        <v>361</v>
      </c>
      <c r="F43" s="42">
        <v>929</v>
      </c>
      <c r="G43" s="42">
        <v>77</v>
      </c>
      <c r="H43" s="42">
        <v>40</v>
      </c>
      <c r="I43" s="42"/>
      <c r="J43" s="42"/>
      <c r="K43" s="42"/>
      <c r="L43" s="42"/>
      <c r="M43" s="42"/>
      <c r="N43" s="42"/>
      <c r="O43" s="43">
        <v>498</v>
      </c>
      <c r="P43" s="44">
        <f>SUM(C43:O43)</f>
        <v>1947</v>
      </c>
      <c r="Q43" s="40" t="str">
        <f>B43</f>
        <v>SNP</v>
      </c>
      <c r="R43" s="45"/>
      <c r="S43" s="46">
        <f t="shared" ref="S43:S48" si="25">D43/SUM($C43:$O43)</f>
        <v>2.1571648690292759E-2</v>
      </c>
      <c r="T43" s="46">
        <f t="shared" ref="T43:T48" si="26">E43/SUM($C43:$O43)</f>
        <v>0.18541345659989728</v>
      </c>
      <c r="U43" s="46">
        <f t="shared" ref="U43:AD48" si="27">F43/SUM($C43:$O43)</f>
        <v>0.47714432460195172</v>
      </c>
      <c r="V43" s="46">
        <f t="shared" si="27"/>
        <v>3.954802259887006E-2</v>
      </c>
      <c r="W43" s="46">
        <f t="shared" si="27"/>
        <v>2.054442732408834E-2</v>
      </c>
      <c r="X43" s="46">
        <f t="shared" si="27"/>
        <v>0</v>
      </c>
      <c r="Y43" s="46">
        <f t="shared" si="27"/>
        <v>0</v>
      </c>
      <c r="Z43" s="46">
        <f t="shared" si="27"/>
        <v>0</v>
      </c>
      <c r="AA43" s="46">
        <f t="shared" si="27"/>
        <v>0</v>
      </c>
      <c r="AB43" s="46">
        <f t="shared" si="27"/>
        <v>0</v>
      </c>
      <c r="AC43" s="46">
        <f t="shared" si="27"/>
        <v>0</v>
      </c>
      <c r="AD43" s="47">
        <f t="shared" si="27"/>
        <v>0.25577812018489987</v>
      </c>
    </row>
    <row r="44" spans="2:30" ht="15.6" x14ac:dyDescent="0.3">
      <c r="B44" s="40" t="s">
        <v>19</v>
      </c>
      <c r="C44" s="49">
        <v>49</v>
      </c>
      <c r="D44" s="50"/>
      <c r="E44" s="49">
        <v>286</v>
      </c>
      <c r="F44" s="49">
        <v>58</v>
      </c>
      <c r="G44" s="49">
        <v>300</v>
      </c>
      <c r="H44" s="49">
        <v>88</v>
      </c>
      <c r="I44" s="49"/>
      <c r="J44" s="49"/>
      <c r="K44" s="49"/>
      <c r="L44" s="49"/>
      <c r="M44" s="49"/>
      <c r="N44" s="49"/>
      <c r="O44" s="51">
        <v>380</v>
      </c>
      <c r="P44" s="52">
        <f t="shared" ref="P44:P48" si="28">SUM(C44:O44)</f>
        <v>1161</v>
      </c>
      <c r="Q44" s="48" t="str">
        <f t="shared" ref="Q44:Q48" si="29">B44</f>
        <v>Conservative</v>
      </c>
      <c r="R44" s="46">
        <f t="shared" ref="R44:R48" si="30">C44/SUM($C44:$O44)</f>
        <v>4.2204995693367789E-2</v>
      </c>
      <c r="S44" s="53"/>
      <c r="T44" s="46">
        <f t="shared" si="26"/>
        <v>0.24633936261843239</v>
      </c>
      <c r="U44" s="46">
        <f t="shared" si="27"/>
        <v>4.9956933677863913E-2</v>
      </c>
      <c r="V44" s="46">
        <f t="shared" si="27"/>
        <v>0.25839793281653745</v>
      </c>
      <c r="W44" s="46">
        <f t="shared" si="27"/>
        <v>7.5796726959517655E-2</v>
      </c>
      <c r="X44" s="46">
        <f t="shared" si="27"/>
        <v>0</v>
      </c>
      <c r="Y44" s="46">
        <f t="shared" si="27"/>
        <v>0</v>
      </c>
      <c r="Z44" s="46">
        <f t="shared" si="27"/>
        <v>0</v>
      </c>
      <c r="AA44" s="46">
        <f t="shared" si="27"/>
        <v>0</v>
      </c>
      <c r="AB44" s="46">
        <f t="shared" si="27"/>
        <v>0</v>
      </c>
      <c r="AC44" s="46">
        <f t="shared" si="27"/>
        <v>0</v>
      </c>
      <c r="AD44" s="47">
        <f t="shared" si="27"/>
        <v>0.32730404823428078</v>
      </c>
    </row>
    <row r="45" spans="2:30" ht="15.6" x14ac:dyDescent="0.3">
      <c r="B45" s="48" t="s">
        <v>18</v>
      </c>
      <c r="C45" s="49">
        <v>177</v>
      </c>
      <c r="D45" s="49">
        <v>146</v>
      </c>
      <c r="E45" s="50"/>
      <c r="F45" s="49">
        <v>180</v>
      </c>
      <c r="G45" s="49">
        <v>250</v>
      </c>
      <c r="H45" s="49">
        <v>39</v>
      </c>
      <c r="I45" s="49"/>
      <c r="J45" s="49"/>
      <c r="K45" s="49"/>
      <c r="L45" s="49"/>
      <c r="M45" s="49"/>
      <c r="N45" s="49"/>
      <c r="O45" s="51">
        <v>237</v>
      </c>
      <c r="P45" s="52">
        <f t="shared" si="28"/>
        <v>1029</v>
      </c>
      <c r="Q45" s="48" t="str">
        <f t="shared" si="29"/>
        <v>Labour</v>
      </c>
      <c r="R45" s="46">
        <f t="shared" si="30"/>
        <v>0.17201166180758018</v>
      </c>
      <c r="S45" s="46">
        <f t="shared" si="25"/>
        <v>0.14188532555879493</v>
      </c>
      <c r="T45" s="53"/>
      <c r="U45" s="46">
        <f t="shared" si="27"/>
        <v>0.1749271137026239</v>
      </c>
      <c r="V45" s="46">
        <f t="shared" si="27"/>
        <v>0.24295432458697766</v>
      </c>
      <c r="W45" s="46">
        <f t="shared" si="27"/>
        <v>3.7900874635568516E-2</v>
      </c>
      <c r="X45" s="46">
        <f t="shared" si="27"/>
        <v>0</v>
      </c>
      <c r="Y45" s="46">
        <f t="shared" si="27"/>
        <v>0</v>
      </c>
      <c r="Z45" s="46">
        <f t="shared" si="27"/>
        <v>0</v>
      </c>
      <c r="AA45" s="46">
        <f t="shared" si="27"/>
        <v>0</v>
      </c>
      <c r="AB45" s="46">
        <f t="shared" si="27"/>
        <v>0</v>
      </c>
      <c r="AC45" s="46">
        <f t="shared" si="27"/>
        <v>0</v>
      </c>
      <c r="AD45" s="47">
        <f t="shared" si="27"/>
        <v>0.23032069970845481</v>
      </c>
    </row>
    <row r="46" spans="2:30" ht="15.6" x14ac:dyDescent="0.3">
      <c r="B46" s="48" t="s">
        <v>21</v>
      </c>
      <c r="C46" s="49">
        <v>431</v>
      </c>
      <c r="D46" s="49">
        <v>25</v>
      </c>
      <c r="E46" s="49">
        <v>116</v>
      </c>
      <c r="F46" s="50"/>
      <c r="G46" s="49">
        <v>64</v>
      </c>
      <c r="H46" s="49">
        <v>14</v>
      </c>
      <c r="I46" s="49"/>
      <c r="J46" s="49"/>
      <c r="K46" s="49"/>
      <c r="L46" s="49"/>
      <c r="M46" s="49"/>
      <c r="N46" s="49"/>
      <c r="O46" s="51">
        <v>45</v>
      </c>
      <c r="P46" s="52">
        <f t="shared" si="28"/>
        <v>695</v>
      </c>
      <c r="Q46" s="48" t="str">
        <f t="shared" si="29"/>
        <v>Green</v>
      </c>
      <c r="R46" s="46">
        <f t="shared" si="30"/>
        <v>0.62014388489208638</v>
      </c>
      <c r="S46" s="46">
        <f t="shared" si="25"/>
        <v>3.5971223021582732E-2</v>
      </c>
      <c r="T46" s="46">
        <f t="shared" si="26"/>
        <v>0.1669064748201439</v>
      </c>
      <c r="U46" s="53"/>
      <c r="V46" s="46">
        <f t="shared" si="27"/>
        <v>9.2086330935251801E-2</v>
      </c>
      <c r="W46" s="46">
        <f t="shared" si="27"/>
        <v>2.0143884892086329E-2</v>
      </c>
      <c r="X46" s="46">
        <f t="shared" si="27"/>
        <v>0</v>
      </c>
      <c r="Y46" s="46">
        <f t="shared" si="27"/>
        <v>0</v>
      </c>
      <c r="Z46" s="46">
        <f t="shared" si="27"/>
        <v>0</v>
      </c>
      <c r="AA46" s="46">
        <f t="shared" si="27"/>
        <v>0</v>
      </c>
      <c r="AB46" s="46">
        <f t="shared" si="27"/>
        <v>0</v>
      </c>
      <c r="AC46" s="46">
        <f t="shared" si="27"/>
        <v>0</v>
      </c>
      <c r="AD46" s="47">
        <f t="shared" si="27"/>
        <v>6.4748201438848921E-2</v>
      </c>
    </row>
    <row r="47" spans="2:30" ht="15.6" x14ac:dyDescent="0.3">
      <c r="B47" s="48" t="s">
        <v>20</v>
      </c>
      <c r="C47" s="49">
        <v>13</v>
      </c>
      <c r="D47" s="49">
        <v>30</v>
      </c>
      <c r="E47" s="49">
        <v>73</v>
      </c>
      <c r="F47" s="49">
        <v>41</v>
      </c>
      <c r="G47" s="50"/>
      <c r="H47" s="49">
        <v>11</v>
      </c>
      <c r="I47" s="49"/>
      <c r="J47" s="49"/>
      <c r="K47" s="49"/>
      <c r="L47" s="49"/>
      <c r="M47" s="49"/>
      <c r="N47" s="49"/>
      <c r="O47" s="51">
        <v>22</v>
      </c>
      <c r="P47" s="52">
        <f t="shared" si="28"/>
        <v>190</v>
      </c>
      <c r="Q47" s="48" t="str">
        <f t="shared" si="29"/>
        <v>Lib Dem</v>
      </c>
      <c r="R47" s="46">
        <f t="shared" si="30"/>
        <v>6.8421052631578952E-2</v>
      </c>
      <c r="S47" s="46">
        <f t="shared" si="25"/>
        <v>0.15789473684210525</v>
      </c>
      <c r="T47" s="46">
        <f t="shared" si="26"/>
        <v>0.38421052631578945</v>
      </c>
      <c r="U47" s="46">
        <f t="shared" si="27"/>
        <v>0.21578947368421053</v>
      </c>
      <c r="V47" s="53">
        <f t="shared" si="27"/>
        <v>0</v>
      </c>
      <c r="W47" s="46">
        <f t="shared" si="27"/>
        <v>5.7894736842105263E-2</v>
      </c>
      <c r="X47" s="46">
        <f t="shared" si="27"/>
        <v>0</v>
      </c>
      <c r="Y47" s="46">
        <f t="shared" si="27"/>
        <v>0</v>
      </c>
      <c r="Z47" s="46">
        <f t="shared" si="27"/>
        <v>0</v>
      </c>
      <c r="AA47" s="46">
        <f t="shared" si="27"/>
        <v>0</v>
      </c>
      <c r="AB47" s="46">
        <f t="shared" si="27"/>
        <v>0</v>
      </c>
      <c r="AC47" s="46">
        <f t="shared" si="27"/>
        <v>0</v>
      </c>
      <c r="AD47" s="47">
        <f t="shared" si="27"/>
        <v>0.11578947368421053</v>
      </c>
    </row>
    <row r="48" spans="2:30" ht="16.2" thickBot="1" x14ac:dyDescent="0.35">
      <c r="B48" s="48" t="s">
        <v>39</v>
      </c>
      <c r="C48" s="49">
        <v>6</v>
      </c>
      <c r="D48" s="49">
        <v>26</v>
      </c>
      <c r="E48" s="49">
        <v>4</v>
      </c>
      <c r="F48" s="49">
        <v>8</v>
      </c>
      <c r="G48" s="49">
        <v>4</v>
      </c>
      <c r="H48" s="50"/>
      <c r="I48" s="49"/>
      <c r="J48" s="49"/>
      <c r="K48" s="49"/>
      <c r="L48" s="49"/>
      <c r="M48" s="49"/>
      <c r="N48" s="49"/>
      <c r="O48" s="51">
        <v>16</v>
      </c>
      <c r="P48" s="52">
        <f t="shared" si="28"/>
        <v>64</v>
      </c>
      <c r="Q48" s="48" t="str">
        <f t="shared" si="29"/>
        <v>Family</v>
      </c>
      <c r="R48" s="46">
        <f t="shared" si="30"/>
        <v>9.375E-2</v>
      </c>
      <c r="S48" s="46">
        <f t="shared" si="25"/>
        <v>0.40625</v>
      </c>
      <c r="T48" s="46">
        <f t="shared" si="26"/>
        <v>6.25E-2</v>
      </c>
      <c r="U48" s="46">
        <f t="shared" si="27"/>
        <v>0.125</v>
      </c>
      <c r="V48" s="46">
        <f t="shared" si="27"/>
        <v>6.25E-2</v>
      </c>
      <c r="W48" s="53">
        <f t="shared" si="27"/>
        <v>0</v>
      </c>
      <c r="X48" s="46">
        <f t="shared" si="27"/>
        <v>0</v>
      </c>
      <c r="Y48" s="46">
        <f t="shared" si="27"/>
        <v>0</v>
      </c>
      <c r="Z48" s="46">
        <f t="shared" si="27"/>
        <v>0</v>
      </c>
      <c r="AA48" s="46">
        <f t="shared" si="27"/>
        <v>0</v>
      </c>
      <c r="AB48" s="46">
        <f t="shared" si="27"/>
        <v>0</v>
      </c>
      <c r="AC48" s="46">
        <f t="shared" si="27"/>
        <v>0</v>
      </c>
      <c r="AD48" s="47">
        <f t="shared" si="27"/>
        <v>0.25</v>
      </c>
    </row>
    <row r="49" spans="2:30" ht="15.6" x14ac:dyDescent="0.3">
      <c r="B49" s="95" t="s">
        <v>52</v>
      </c>
      <c r="C49" s="54" t="s">
        <v>53</v>
      </c>
      <c r="D49" s="55" t="s">
        <v>54</v>
      </c>
      <c r="E49" s="55" t="s">
        <v>55</v>
      </c>
      <c r="F49" s="55" t="s">
        <v>56</v>
      </c>
      <c r="G49" s="55" t="s">
        <v>57</v>
      </c>
      <c r="H49" s="55" t="s">
        <v>58</v>
      </c>
      <c r="I49" s="55" t="s">
        <v>59</v>
      </c>
      <c r="J49" s="55" t="s">
        <v>60</v>
      </c>
      <c r="K49" s="55" t="s">
        <v>61</v>
      </c>
      <c r="L49" s="55" t="s">
        <v>62</v>
      </c>
      <c r="M49" s="55" t="s">
        <v>63</v>
      </c>
      <c r="N49" s="55" t="s">
        <v>64</v>
      </c>
      <c r="O49" s="55" t="s">
        <v>65</v>
      </c>
      <c r="P49" s="56" t="s">
        <v>66</v>
      </c>
      <c r="Q49" s="57" t="s">
        <v>53</v>
      </c>
      <c r="R49" s="55" t="s">
        <v>54</v>
      </c>
      <c r="S49" s="55" t="s">
        <v>55</v>
      </c>
      <c r="T49" s="55" t="s">
        <v>56</v>
      </c>
      <c r="U49" s="55" t="s">
        <v>57</v>
      </c>
      <c r="V49" s="55" t="s">
        <v>58</v>
      </c>
      <c r="W49" s="55" t="s">
        <v>59</v>
      </c>
      <c r="X49" s="55" t="s">
        <v>60</v>
      </c>
      <c r="Y49" s="55" t="s">
        <v>61</v>
      </c>
      <c r="Z49" s="55" t="s">
        <v>62</v>
      </c>
      <c r="AA49" s="55" t="s">
        <v>63</v>
      </c>
      <c r="AB49" s="55" t="s">
        <v>64</v>
      </c>
      <c r="AC49" s="55" t="s">
        <v>65</v>
      </c>
      <c r="AD49" s="56" t="s">
        <v>66</v>
      </c>
    </row>
    <row r="50" spans="2:30" ht="16.2" thickBot="1" x14ac:dyDescent="0.35">
      <c r="B50" s="96"/>
      <c r="C50" s="58" t="s">
        <v>31</v>
      </c>
      <c r="D50" s="59">
        <v>5086</v>
      </c>
      <c r="E50" s="59">
        <v>4290</v>
      </c>
      <c r="F50" s="59">
        <v>3252</v>
      </c>
      <c r="G50" s="59">
        <v>1548</v>
      </c>
      <c r="H50" s="59">
        <v>928</v>
      </c>
      <c r="I50" s="59">
        <v>647</v>
      </c>
      <c r="J50" s="59">
        <v>608</v>
      </c>
      <c r="K50" s="59"/>
      <c r="L50" s="59"/>
      <c r="M50" s="59"/>
      <c r="N50" s="59"/>
      <c r="O50" s="59"/>
      <c r="P50" s="60"/>
      <c r="Q50" s="61" t="s">
        <v>67</v>
      </c>
      <c r="R50" s="62">
        <f>D50/$D50</f>
        <v>1</v>
      </c>
      <c r="S50" s="63">
        <f t="shared" ref="S50:AD50" si="31">E50/$D50</f>
        <v>0.84349193865513172</v>
      </c>
      <c r="T50" s="63">
        <f t="shared" si="31"/>
        <v>0.63940228077074324</v>
      </c>
      <c r="U50" s="63">
        <f t="shared" si="31"/>
        <v>0.30436492331891468</v>
      </c>
      <c r="V50" s="63">
        <f t="shared" si="31"/>
        <v>0.18246165945733386</v>
      </c>
      <c r="W50" s="63">
        <f t="shared" si="31"/>
        <v>0.12721195438458513</v>
      </c>
      <c r="X50" s="63">
        <f t="shared" si="31"/>
        <v>0.11954384585135666</v>
      </c>
      <c r="Y50" s="63">
        <f t="shared" si="31"/>
        <v>0</v>
      </c>
      <c r="Z50" s="63">
        <f t="shared" si="31"/>
        <v>0</v>
      </c>
      <c r="AA50" s="63">
        <f t="shared" si="31"/>
        <v>0</v>
      </c>
      <c r="AB50" s="63">
        <f t="shared" si="31"/>
        <v>0</v>
      </c>
      <c r="AC50" s="63">
        <f t="shared" si="31"/>
        <v>0</v>
      </c>
      <c r="AD50" s="64">
        <f t="shared" si="31"/>
        <v>0</v>
      </c>
    </row>
    <row r="51" spans="2:30" ht="14.4" thickBot="1" x14ac:dyDescent="0.3"/>
    <row r="52" spans="2:30" ht="18" thickBot="1" x14ac:dyDescent="0.35">
      <c r="B52" s="90" t="s">
        <v>115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2"/>
    </row>
    <row r="53" spans="2:30" ht="18" thickBot="1" x14ac:dyDescent="0.35">
      <c r="B53" s="97" t="s">
        <v>48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100" t="s">
        <v>49</v>
      </c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2"/>
    </row>
    <row r="54" spans="2:30" ht="15.6" x14ac:dyDescent="0.3">
      <c r="B54" s="33"/>
      <c r="C54" s="34" t="str">
        <f>B55</f>
        <v>Conservative</v>
      </c>
      <c r="D54" s="34" t="str">
        <f>B56</f>
        <v>SNP</v>
      </c>
      <c r="E54" s="34" t="str">
        <f>B57</f>
        <v>Labour</v>
      </c>
      <c r="F54" s="34" t="str">
        <f>B58</f>
        <v>Lib Dem</v>
      </c>
      <c r="G54" s="34" t="str">
        <f>B59</f>
        <v>Family</v>
      </c>
      <c r="H54" s="34"/>
      <c r="I54" s="34"/>
      <c r="J54" s="34"/>
      <c r="K54" s="34"/>
      <c r="L54" s="34"/>
      <c r="M54" s="34"/>
      <c r="N54" s="34"/>
      <c r="O54" s="35" t="s">
        <v>50</v>
      </c>
      <c r="P54" s="36" t="s">
        <v>51</v>
      </c>
      <c r="Q54" s="37"/>
      <c r="R54" s="34" t="str">
        <f t="shared" ref="R54:AC54" si="32">C54</f>
        <v>Conservative</v>
      </c>
      <c r="S54" s="38" t="str">
        <f t="shared" si="32"/>
        <v>SNP</v>
      </c>
      <c r="T54" s="38" t="str">
        <f t="shared" si="32"/>
        <v>Labour</v>
      </c>
      <c r="U54" s="38" t="str">
        <f t="shared" si="32"/>
        <v>Lib Dem</v>
      </c>
      <c r="V54" s="38" t="str">
        <f t="shared" si="32"/>
        <v>Family</v>
      </c>
      <c r="W54" s="38">
        <f t="shared" si="32"/>
        <v>0</v>
      </c>
      <c r="X54" s="38">
        <f t="shared" si="32"/>
        <v>0</v>
      </c>
      <c r="Y54" s="38">
        <f t="shared" si="32"/>
        <v>0</v>
      </c>
      <c r="Z54" s="38">
        <f t="shared" si="32"/>
        <v>0</v>
      </c>
      <c r="AA54" s="38">
        <f t="shared" si="32"/>
        <v>0</v>
      </c>
      <c r="AB54" s="38">
        <f t="shared" si="32"/>
        <v>0</v>
      </c>
      <c r="AC54" s="38">
        <f t="shared" si="32"/>
        <v>0</v>
      </c>
      <c r="AD54" s="39" t="s">
        <v>50</v>
      </c>
    </row>
    <row r="55" spans="2:30" ht="15.6" x14ac:dyDescent="0.3">
      <c r="B55" s="40" t="s">
        <v>19</v>
      </c>
      <c r="C55" s="41"/>
      <c r="D55" s="42">
        <v>72</v>
      </c>
      <c r="E55" s="42">
        <v>438</v>
      </c>
      <c r="F55" s="42">
        <v>449</v>
      </c>
      <c r="G55" s="42">
        <v>214</v>
      </c>
      <c r="H55" s="42"/>
      <c r="I55" s="42"/>
      <c r="J55" s="42"/>
      <c r="K55" s="42"/>
      <c r="L55" s="42"/>
      <c r="M55" s="42"/>
      <c r="N55" s="42"/>
      <c r="O55" s="43">
        <v>870</v>
      </c>
      <c r="P55" s="44">
        <f>SUM(C55:O55)</f>
        <v>2043</v>
      </c>
      <c r="Q55" s="40" t="str">
        <f>B55</f>
        <v>Conservative</v>
      </c>
      <c r="R55" s="45"/>
      <c r="S55" s="46">
        <f t="shared" ref="S55:S59" si="33">D55/SUM($C55:$O55)</f>
        <v>3.5242290748898682E-2</v>
      </c>
      <c r="T55" s="46">
        <f t="shared" ref="T55:T59" si="34">E55/SUM($C55:$O55)</f>
        <v>0.21439060205580029</v>
      </c>
      <c r="U55" s="46">
        <f t="shared" ref="U55:AD59" si="35">F55/SUM($C55:$O55)</f>
        <v>0.21977484092021538</v>
      </c>
      <c r="V55" s="46">
        <f t="shared" si="35"/>
        <v>0.1047479197258933</v>
      </c>
      <c r="W55" s="46">
        <f t="shared" si="35"/>
        <v>0</v>
      </c>
      <c r="X55" s="46">
        <f t="shared" si="35"/>
        <v>0</v>
      </c>
      <c r="Y55" s="46">
        <f t="shared" si="35"/>
        <v>0</v>
      </c>
      <c r="Z55" s="46">
        <f t="shared" si="35"/>
        <v>0</v>
      </c>
      <c r="AA55" s="46">
        <f t="shared" si="35"/>
        <v>0</v>
      </c>
      <c r="AB55" s="46">
        <f t="shared" si="35"/>
        <v>0</v>
      </c>
      <c r="AC55" s="46">
        <f t="shared" si="35"/>
        <v>0</v>
      </c>
      <c r="AD55" s="47">
        <f t="shared" si="35"/>
        <v>0.42584434654919234</v>
      </c>
    </row>
    <row r="56" spans="2:30" ht="15.6" x14ac:dyDescent="0.3">
      <c r="B56" s="40" t="s">
        <v>17</v>
      </c>
      <c r="C56" s="49">
        <v>74</v>
      </c>
      <c r="D56" s="50"/>
      <c r="E56" s="49">
        <v>677</v>
      </c>
      <c r="F56" s="49">
        <v>334</v>
      </c>
      <c r="G56" s="49">
        <v>113</v>
      </c>
      <c r="H56" s="49"/>
      <c r="I56" s="49"/>
      <c r="J56" s="49"/>
      <c r="K56" s="49"/>
      <c r="L56" s="49"/>
      <c r="M56" s="49"/>
      <c r="N56" s="49"/>
      <c r="O56" s="51">
        <v>769</v>
      </c>
      <c r="P56" s="52">
        <f t="shared" ref="P56:P59" si="36">SUM(C56:O56)</f>
        <v>1967</v>
      </c>
      <c r="Q56" s="48" t="str">
        <f t="shared" ref="Q56:Q59" si="37">B56</f>
        <v>SNP</v>
      </c>
      <c r="R56" s="46">
        <f t="shared" ref="R56:R59" si="38">C56/SUM($C56:$O56)</f>
        <v>3.7620742247076767E-2</v>
      </c>
      <c r="S56" s="53"/>
      <c r="T56" s="46">
        <f t="shared" si="34"/>
        <v>0.34417895271987797</v>
      </c>
      <c r="U56" s="46">
        <f t="shared" si="35"/>
        <v>0.16980172852058972</v>
      </c>
      <c r="V56" s="46">
        <f t="shared" si="35"/>
        <v>5.7447890188103715E-2</v>
      </c>
      <c r="W56" s="46">
        <f t="shared" si="35"/>
        <v>0</v>
      </c>
      <c r="X56" s="46">
        <f t="shared" si="35"/>
        <v>0</v>
      </c>
      <c r="Y56" s="46">
        <f t="shared" si="35"/>
        <v>0</v>
      </c>
      <c r="Z56" s="46">
        <f t="shared" si="35"/>
        <v>0</v>
      </c>
      <c r="AA56" s="46">
        <f t="shared" si="35"/>
        <v>0</v>
      </c>
      <c r="AB56" s="46">
        <f t="shared" si="35"/>
        <v>0</v>
      </c>
      <c r="AC56" s="46">
        <f t="shared" si="35"/>
        <v>0</v>
      </c>
      <c r="AD56" s="47">
        <f t="shared" si="35"/>
        <v>0.39095068632435181</v>
      </c>
    </row>
    <row r="57" spans="2:30" ht="15.6" x14ac:dyDescent="0.3">
      <c r="B57" s="48" t="s">
        <v>18</v>
      </c>
      <c r="C57" s="49">
        <v>143</v>
      </c>
      <c r="D57" s="49">
        <v>246</v>
      </c>
      <c r="E57" s="50"/>
      <c r="F57" s="49">
        <v>381</v>
      </c>
      <c r="G57" s="49">
        <v>49</v>
      </c>
      <c r="H57" s="49"/>
      <c r="I57" s="49"/>
      <c r="J57" s="49"/>
      <c r="K57" s="49"/>
      <c r="L57" s="49"/>
      <c r="M57" s="49"/>
      <c r="N57" s="49"/>
      <c r="O57" s="51">
        <v>281</v>
      </c>
      <c r="P57" s="52">
        <f t="shared" si="36"/>
        <v>1100</v>
      </c>
      <c r="Q57" s="48" t="str">
        <f t="shared" si="37"/>
        <v>Labour</v>
      </c>
      <c r="R57" s="46">
        <f t="shared" si="38"/>
        <v>0.13</v>
      </c>
      <c r="S57" s="46">
        <f t="shared" si="33"/>
        <v>0.22363636363636363</v>
      </c>
      <c r="T57" s="53"/>
      <c r="U57" s="46">
        <f t="shared" si="35"/>
        <v>0.34636363636363637</v>
      </c>
      <c r="V57" s="46">
        <f t="shared" si="35"/>
        <v>4.4545454545454548E-2</v>
      </c>
      <c r="W57" s="46">
        <f t="shared" si="35"/>
        <v>0</v>
      </c>
      <c r="X57" s="46">
        <f t="shared" si="35"/>
        <v>0</v>
      </c>
      <c r="Y57" s="46">
        <f t="shared" si="35"/>
        <v>0</v>
      </c>
      <c r="Z57" s="46">
        <f t="shared" si="35"/>
        <v>0</v>
      </c>
      <c r="AA57" s="46">
        <f t="shared" si="35"/>
        <v>0</v>
      </c>
      <c r="AB57" s="46">
        <f t="shared" si="35"/>
        <v>0</v>
      </c>
      <c r="AC57" s="46">
        <f t="shared" si="35"/>
        <v>0</v>
      </c>
      <c r="AD57" s="47">
        <f t="shared" si="35"/>
        <v>0.25545454545454543</v>
      </c>
    </row>
    <row r="58" spans="2:30" ht="15.6" x14ac:dyDescent="0.3">
      <c r="B58" s="48" t="s">
        <v>20</v>
      </c>
      <c r="C58" s="49">
        <v>44</v>
      </c>
      <c r="D58" s="49">
        <v>46</v>
      </c>
      <c r="E58" s="49">
        <v>143</v>
      </c>
      <c r="F58" s="50"/>
      <c r="G58" s="49">
        <v>13</v>
      </c>
      <c r="H58" s="49"/>
      <c r="I58" s="49"/>
      <c r="J58" s="49"/>
      <c r="K58" s="49"/>
      <c r="L58" s="49"/>
      <c r="M58" s="49"/>
      <c r="N58" s="49"/>
      <c r="O58" s="51">
        <v>39</v>
      </c>
      <c r="P58" s="52">
        <f t="shared" si="36"/>
        <v>285</v>
      </c>
      <c r="Q58" s="48" t="str">
        <f t="shared" si="37"/>
        <v>Lib Dem</v>
      </c>
      <c r="R58" s="46">
        <f t="shared" si="38"/>
        <v>0.15438596491228071</v>
      </c>
      <c r="S58" s="46">
        <f t="shared" si="33"/>
        <v>0.16140350877192983</v>
      </c>
      <c r="T58" s="46">
        <f t="shared" si="34"/>
        <v>0.50175438596491229</v>
      </c>
      <c r="U58" s="53"/>
      <c r="V58" s="46">
        <f t="shared" si="35"/>
        <v>4.5614035087719301E-2</v>
      </c>
      <c r="W58" s="46">
        <f t="shared" si="35"/>
        <v>0</v>
      </c>
      <c r="X58" s="46">
        <f t="shared" si="35"/>
        <v>0</v>
      </c>
      <c r="Y58" s="46">
        <f t="shared" si="35"/>
        <v>0</v>
      </c>
      <c r="Z58" s="46">
        <f t="shared" si="35"/>
        <v>0</v>
      </c>
      <c r="AA58" s="46">
        <f t="shared" si="35"/>
        <v>0</v>
      </c>
      <c r="AB58" s="46">
        <f t="shared" si="35"/>
        <v>0</v>
      </c>
      <c r="AC58" s="46">
        <f t="shared" si="35"/>
        <v>0</v>
      </c>
      <c r="AD58" s="47">
        <f t="shared" si="35"/>
        <v>0.1368421052631579</v>
      </c>
    </row>
    <row r="59" spans="2:30" ht="16.2" thickBot="1" x14ac:dyDescent="0.35">
      <c r="B59" s="48" t="s">
        <v>39</v>
      </c>
      <c r="C59" s="49">
        <v>33</v>
      </c>
      <c r="D59" s="49">
        <v>15</v>
      </c>
      <c r="E59" s="49">
        <v>18</v>
      </c>
      <c r="F59" s="49">
        <v>11</v>
      </c>
      <c r="G59" s="50"/>
      <c r="H59" s="49"/>
      <c r="I59" s="49"/>
      <c r="J59" s="49"/>
      <c r="K59" s="49"/>
      <c r="L59" s="49"/>
      <c r="M59" s="49"/>
      <c r="N59" s="49"/>
      <c r="O59" s="51">
        <v>33</v>
      </c>
      <c r="P59" s="52">
        <f t="shared" si="36"/>
        <v>110</v>
      </c>
      <c r="Q59" s="48" t="str">
        <f t="shared" si="37"/>
        <v>Family</v>
      </c>
      <c r="R59" s="46">
        <f t="shared" si="38"/>
        <v>0.3</v>
      </c>
      <c r="S59" s="46">
        <f t="shared" si="33"/>
        <v>0.13636363636363635</v>
      </c>
      <c r="T59" s="46">
        <f t="shared" si="34"/>
        <v>0.16363636363636364</v>
      </c>
      <c r="U59" s="46">
        <f t="shared" si="35"/>
        <v>0.1</v>
      </c>
      <c r="V59" s="53">
        <f t="shared" si="35"/>
        <v>0</v>
      </c>
      <c r="W59" s="46">
        <f t="shared" si="35"/>
        <v>0</v>
      </c>
      <c r="X59" s="46">
        <f t="shared" si="35"/>
        <v>0</v>
      </c>
      <c r="Y59" s="46">
        <f t="shared" si="35"/>
        <v>0</v>
      </c>
      <c r="Z59" s="46">
        <f t="shared" si="35"/>
        <v>0</v>
      </c>
      <c r="AA59" s="46">
        <f t="shared" si="35"/>
        <v>0</v>
      </c>
      <c r="AB59" s="46">
        <f t="shared" si="35"/>
        <v>0</v>
      </c>
      <c r="AC59" s="46">
        <f t="shared" si="35"/>
        <v>0</v>
      </c>
      <c r="AD59" s="47">
        <f t="shared" si="35"/>
        <v>0.3</v>
      </c>
    </row>
    <row r="60" spans="2:30" ht="15.6" x14ac:dyDescent="0.3">
      <c r="B60" s="95" t="s">
        <v>52</v>
      </c>
      <c r="C60" s="54" t="s">
        <v>53</v>
      </c>
      <c r="D60" s="55" t="s">
        <v>54</v>
      </c>
      <c r="E60" s="55" t="s">
        <v>55</v>
      </c>
      <c r="F60" s="55" t="s">
        <v>56</v>
      </c>
      <c r="G60" s="55" t="s">
        <v>57</v>
      </c>
      <c r="H60" s="55" t="s">
        <v>58</v>
      </c>
      <c r="I60" s="55" t="s">
        <v>59</v>
      </c>
      <c r="J60" s="55" t="s">
        <v>60</v>
      </c>
      <c r="K60" s="55" t="s">
        <v>61</v>
      </c>
      <c r="L60" s="55" t="s">
        <v>62</v>
      </c>
      <c r="M60" s="55" t="s">
        <v>63</v>
      </c>
      <c r="N60" s="55" t="s">
        <v>64</v>
      </c>
      <c r="O60" s="55" t="s">
        <v>65</v>
      </c>
      <c r="P60" s="56" t="s">
        <v>66</v>
      </c>
      <c r="Q60" s="57" t="s">
        <v>53</v>
      </c>
      <c r="R60" s="55" t="s">
        <v>54</v>
      </c>
      <c r="S60" s="55" t="s">
        <v>55</v>
      </c>
      <c r="T60" s="55" t="s">
        <v>56</v>
      </c>
      <c r="U60" s="55" t="s">
        <v>57</v>
      </c>
      <c r="V60" s="55" t="s">
        <v>58</v>
      </c>
      <c r="W60" s="55" t="s">
        <v>59</v>
      </c>
      <c r="X60" s="55" t="s">
        <v>60</v>
      </c>
      <c r="Y60" s="55" t="s">
        <v>61</v>
      </c>
      <c r="Z60" s="55" t="s">
        <v>62</v>
      </c>
      <c r="AA60" s="55" t="s">
        <v>63</v>
      </c>
      <c r="AB60" s="55" t="s">
        <v>64</v>
      </c>
      <c r="AC60" s="55" t="s">
        <v>65</v>
      </c>
      <c r="AD60" s="56" t="s">
        <v>66</v>
      </c>
    </row>
    <row r="61" spans="2:30" ht="16.2" thickBot="1" x14ac:dyDescent="0.35">
      <c r="B61" s="96"/>
      <c r="C61" s="58" t="s">
        <v>31</v>
      </c>
      <c r="D61" s="59">
        <v>5505</v>
      </c>
      <c r="E61" s="59">
        <v>5010</v>
      </c>
      <c r="F61" s="59">
        <v>3118</v>
      </c>
      <c r="G61" s="59">
        <v>1310</v>
      </c>
      <c r="H61" s="59">
        <v>766</v>
      </c>
      <c r="I61" s="59">
        <v>628</v>
      </c>
      <c r="J61" s="59">
        <v>607</v>
      </c>
      <c r="K61" s="59"/>
      <c r="L61" s="59"/>
      <c r="M61" s="59"/>
      <c r="N61" s="59"/>
      <c r="O61" s="59"/>
      <c r="P61" s="60"/>
      <c r="Q61" s="61" t="s">
        <v>67</v>
      </c>
      <c r="R61" s="62">
        <f>D61/$D61</f>
        <v>1</v>
      </c>
      <c r="S61" s="63">
        <f t="shared" ref="S61:AD61" si="39">E61/$D61</f>
        <v>0.91008174386920981</v>
      </c>
      <c r="T61" s="63">
        <f t="shared" si="39"/>
        <v>0.56639418710263401</v>
      </c>
      <c r="U61" s="63">
        <f t="shared" si="39"/>
        <v>0.23796548592188918</v>
      </c>
      <c r="V61" s="63">
        <f t="shared" si="39"/>
        <v>0.13914623069936422</v>
      </c>
      <c r="W61" s="63">
        <f t="shared" si="39"/>
        <v>0.11407811080835605</v>
      </c>
      <c r="X61" s="63">
        <f t="shared" si="39"/>
        <v>0.11026339691189828</v>
      </c>
      <c r="Y61" s="63">
        <f t="shared" si="39"/>
        <v>0</v>
      </c>
      <c r="Z61" s="63">
        <f t="shared" si="39"/>
        <v>0</v>
      </c>
      <c r="AA61" s="63">
        <f t="shared" si="39"/>
        <v>0</v>
      </c>
      <c r="AB61" s="63">
        <f t="shared" si="39"/>
        <v>0</v>
      </c>
      <c r="AC61" s="63">
        <f t="shared" si="39"/>
        <v>0</v>
      </c>
      <c r="AD61" s="64">
        <f t="shared" si="39"/>
        <v>0</v>
      </c>
    </row>
    <row r="62" spans="2:30" ht="14.4" thickBot="1" x14ac:dyDescent="0.3"/>
    <row r="63" spans="2:30" ht="18" thickBot="1" x14ac:dyDescent="0.35">
      <c r="B63" s="90" t="s">
        <v>116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2"/>
    </row>
    <row r="64" spans="2:30" ht="18" thickBot="1" x14ac:dyDescent="0.35">
      <c r="B64" s="97" t="s">
        <v>48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9"/>
      <c r="Q64" s="100" t="s">
        <v>49</v>
      </c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2"/>
    </row>
    <row r="65" spans="2:30" ht="15.6" x14ac:dyDescent="0.3">
      <c r="B65" s="33"/>
      <c r="C65" s="34" t="str">
        <f>B66</f>
        <v>SNP</v>
      </c>
      <c r="D65" s="34" t="str">
        <f>B67</f>
        <v>Conservative</v>
      </c>
      <c r="E65" s="34" t="str">
        <f>B68</f>
        <v>Labour</v>
      </c>
      <c r="F65" s="34" t="str">
        <f>B69</f>
        <v>Independent</v>
      </c>
      <c r="G65" s="34" t="str">
        <f>B70</f>
        <v>Green</v>
      </c>
      <c r="H65" s="34" t="str">
        <f>B71</f>
        <v>Lib Dem</v>
      </c>
      <c r="I65" s="34" t="str">
        <f>B72</f>
        <v>Family</v>
      </c>
      <c r="J65" s="34"/>
      <c r="K65" s="34"/>
      <c r="L65" s="34"/>
      <c r="M65" s="34"/>
      <c r="N65" s="34"/>
      <c r="O65" s="35" t="s">
        <v>50</v>
      </c>
      <c r="P65" s="36" t="s">
        <v>51</v>
      </c>
      <c r="Q65" s="37"/>
      <c r="R65" s="34" t="str">
        <f t="shared" ref="R65:AC65" si="40">C65</f>
        <v>SNP</v>
      </c>
      <c r="S65" s="38" t="str">
        <f t="shared" si="40"/>
        <v>Conservative</v>
      </c>
      <c r="T65" s="38" t="str">
        <f t="shared" si="40"/>
        <v>Labour</v>
      </c>
      <c r="U65" s="38" t="str">
        <f t="shared" si="40"/>
        <v>Independent</v>
      </c>
      <c r="V65" s="38" t="str">
        <f t="shared" si="40"/>
        <v>Green</v>
      </c>
      <c r="W65" s="38" t="str">
        <f t="shared" si="40"/>
        <v>Lib Dem</v>
      </c>
      <c r="X65" s="38" t="str">
        <f t="shared" si="40"/>
        <v>Family</v>
      </c>
      <c r="Y65" s="38">
        <f t="shared" si="40"/>
        <v>0</v>
      </c>
      <c r="Z65" s="38">
        <f t="shared" si="40"/>
        <v>0</v>
      </c>
      <c r="AA65" s="38">
        <f t="shared" si="40"/>
        <v>0</v>
      </c>
      <c r="AB65" s="38">
        <f t="shared" si="40"/>
        <v>0</v>
      </c>
      <c r="AC65" s="38">
        <f t="shared" si="40"/>
        <v>0</v>
      </c>
      <c r="AD65" s="39" t="s">
        <v>50</v>
      </c>
    </row>
    <row r="66" spans="2:30" ht="15.6" x14ac:dyDescent="0.3">
      <c r="B66" s="40" t="s">
        <v>17</v>
      </c>
      <c r="C66" s="41"/>
      <c r="D66" s="42">
        <v>25</v>
      </c>
      <c r="E66" s="42">
        <v>265</v>
      </c>
      <c r="F66" s="42">
        <v>107</v>
      </c>
      <c r="G66" s="42">
        <v>488</v>
      </c>
      <c r="H66" s="42">
        <v>55</v>
      </c>
      <c r="I66" s="42">
        <v>55</v>
      </c>
      <c r="J66" s="42"/>
      <c r="K66" s="42"/>
      <c r="L66" s="42"/>
      <c r="M66" s="42"/>
      <c r="N66" s="42"/>
      <c r="O66" s="43">
        <v>488</v>
      </c>
      <c r="P66" s="44">
        <f>SUM(C66:O66)</f>
        <v>1483</v>
      </c>
      <c r="Q66" s="40" t="str">
        <f>B66</f>
        <v>SNP</v>
      </c>
      <c r="R66" s="45"/>
      <c r="S66" s="46">
        <f t="shared" ref="S66:S72" si="41">D66/SUM($C66:$O66)</f>
        <v>1.6857720836142953E-2</v>
      </c>
      <c r="T66" s="46">
        <f t="shared" ref="T66:T72" si="42">E66/SUM($C66:$O66)</f>
        <v>0.17869184086311532</v>
      </c>
      <c r="U66" s="46">
        <f t="shared" ref="U66:AD72" si="43">F66/SUM($C66:$O66)</f>
        <v>7.2151045178691836E-2</v>
      </c>
      <c r="V66" s="46">
        <f t="shared" si="43"/>
        <v>0.32906271072151044</v>
      </c>
      <c r="W66" s="46">
        <f t="shared" si="43"/>
        <v>3.7086985839514496E-2</v>
      </c>
      <c r="X66" s="46">
        <f t="shared" si="43"/>
        <v>3.7086985839514496E-2</v>
      </c>
      <c r="Y66" s="46">
        <f t="shared" si="43"/>
        <v>0</v>
      </c>
      <c r="Z66" s="46">
        <f t="shared" si="43"/>
        <v>0</v>
      </c>
      <c r="AA66" s="46">
        <f t="shared" si="43"/>
        <v>0</v>
      </c>
      <c r="AB66" s="46">
        <f t="shared" si="43"/>
        <v>0</v>
      </c>
      <c r="AC66" s="46">
        <f t="shared" si="43"/>
        <v>0</v>
      </c>
      <c r="AD66" s="47">
        <f t="shared" si="43"/>
        <v>0.32906271072151044</v>
      </c>
    </row>
    <row r="67" spans="2:30" ht="15.6" x14ac:dyDescent="0.3">
      <c r="B67" s="40" t="s">
        <v>19</v>
      </c>
      <c r="C67" s="49">
        <v>32</v>
      </c>
      <c r="D67" s="50"/>
      <c r="E67" s="49">
        <v>215</v>
      </c>
      <c r="F67" s="49">
        <v>177</v>
      </c>
      <c r="G67" s="49">
        <v>41</v>
      </c>
      <c r="H67" s="49">
        <v>91</v>
      </c>
      <c r="I67" s="49">
        <v>41</v>
      </c>
      <c r="J67" s="49"/>
      <c r="K67" s="49"/>
      <c r="L67" s="49"/>
      <c r="M67" s="49"/>
      <c r="N67" s="49"/>
      <c r="O67" s="51">
        <v>296</v>
      </c>
      <c r="P67" s="52">
        <f t="shared" ref="P67:P72" si="44">SUM(C67:O67)</f>
        <v>893</v>
      </c>
      <c r="Q67" s="48" t="str">
        <f t="shared" ref="Q67:Q72" si="45">B67</f>
        <v>Conservative</v>
      </c>
      <c r="R67" s="46">
        <f t="shared" ref="R67:R72" si="46">C67/SUM($C67:$O67)</f>
        <v>3.5834266517357223E-2</v>
      </c>
      <c r="S67" s="53"/>
      <c r="T67" s="46">
        <f t="shared" si="42"/>
        <v>0.24076147816349383</v>
      </c>
      <c r="U67" s="46">
        <f t="shared" si="43"/>
        <v>0.19820828667413215</v>
      </c>
      <c r="V67" s="46">
        <f t="shared" si="43"/>
        <v>4.591265397536394E-2</v>
      </c>
      <c r="W67" s="46">
        <f t="shared" si="43"/>
        <v>0.1019036954087346</v>
      </c>
      <c r="X67" s="46">
        <f t="shared" si="43"/>
        <v>4.591265397536394E-2</v>
      </c>
      <c r="Y67" s="46">
        <f t="shared" si="43"/>
        <v>0</v>
      </c>
      <c r="Z67" s="46">
        <f t="shared" si="43"/>
        <v>0</v>
      </c>
      <c r="AA67" s="46">
        <f t="shared" si="43"/>
        <v>0</v>
      </c>
      <c r="AB67" s="46">
        <f t="shared" si="43"/>
        <v>0</v>
      </c>
      <c r="AC67" s="46">
        <f t="shared" si="43"/>
        <v>0</v>
      </c>
      <c r="AD67" s="47">
        <f t="shared" si="43"/>
        <v>0.3314669652855543</v>
      </c>
    </row>
    <row r="68" spans="2:30" ht="15.6" x14ac:dyDescent="0.3">
      <c r="B68" s="48" t="s">
        <v>18</v>
      </c>
      <c r="C68" s="49">
        <v>163</v>
      </c>
      <c r="D68" s="49">
        <v>97</v>
      </c>
      <c r="E68" s="50"/>
      <c r="F68" s="49">
        <v>125</v>
      </c>
      <c r="G68" s="49">
        <v>68</v>
      </c>
      <c r="H68" s="49">
        <v>98</v>
      </c>
      <c r="I68" s="49">
        <v>39</v>
      </c>
      <c r="J68" s="49"/>
      <c r="K68" s="49"/>
      <c r="L68" s="49"/>
      <c r="M68" s="49"/>
      <c r="N68" s="49"/>
      <c r="O68" s="51">
        <v>239</v>
      </c>
      <c r="P68" s="52">
        <f t="shared" si="44"/>
        <v>829</v>
      </c>
      <c r="Q68" s="48" t="str">
        <f t="shared" si="45"/>
        <v>Labour</v>
      </c>
      <c r="R68" s="46">
        <f t="shared" si="46"/>
        <v>0.19662243667068757</v>
      </c>
      <c r="S68" s="46">
        <f t="shared" si="41"/>
        <v>0.11700844390832328</v>
      </c>
      <c r="T68" s="53"/>
      <c r="U68" s="46">
        <f t="shared" si="43"/>
        <v>0.15078407720144751</v>
      </c>
      <c r="V68" s="46">
        <f t="shared" si="43"/>
        <v>8.2026537997587454E-2</v>
      </c>
      <c r="W68" s="46">
        <f t="shared" si="43"/>
        <v>0.11821471652593486</v>
      </c>
      <c r="X68" s="46">
        <f t="shared" si="43"/>
        <v>4.7044632086851626E-2</v>
      </c>
      <c r="Y68" s="46">
        <f t="shared" si="43"/>
        <v>0</v>
      </c>
      <c r="Z68" s="46">
        <f t="shared" si="43"/>
        <v>0</v>
      </c>
      <c r="AA68" s="46">
        <f t="shared" si="43"/>
        <v>0</v>
      </c>
      <c r="AB68" s="46">
        <f t="shared" si="43"/>
        <v>0</v>
      </c>
      <c r="AC68" s="46">
        <f t="shared" si="43"/>
        <v>0</v>
      </c>
      <c r="AD68" s="47">
        <f t="shared" si="43"/>
        <v>0.28829915560916769</v>
      </c>
    </row>
    <row r="69" spans="2:30" ht="15.6" x14ac:dyDescent="0.3">
      <c r="B69" s="48" t="s">
        <v>123</v>
      </c>
      <c r="C69" s="49">
        <v>52</v>
      </c>
      <c r="D69" s="49">
        <v>50</v>
      </c>
      <c r="E69" s="49">
        <v>52</v>
      </c>
      <c r="F69" s="50"/>
      <c r="G69" s="49">
        <v>26</v>
      </c>
      <c r="H69" s="49">
        <v>25</v>
      </c>
      <c r="I69" s="49">
        <v>32</v>
      </c>
      <c r="J69" s="49"/>
      <c r="K69" s="49"/>
      <c r="L69" s="49"/>
      <c r="M69" s="49"/>
      <c r="N69" s="49"/>
      <c r="O69" s="51">
        <v>66</v>
      </c>
      <c r="P69" s="52">
        <f t="shared" si="44"/>
        <v>303</v>
      </c>
      <c r="Q69" s="48" t="str">
        <f t="shared" si="45"/>
        <v>Independent</v>
      </c>
      <c r="R69" s="46">
        <f t="shared" si="46"/>
        <v>0.17161716171617161</v>
      </c>
      <c r="S69" s="46">
        <f t="shared" si="41"/>
        <v>0.16501650165016502</v>
      </c>
      <c r="T69" s="46">
        <f t="shared" si="42"/>
        <v>0.17161716171617161</v>
      </c>
      <c r="U69" s="53"/>
      <c r="V69" s="46">
        <f t="shared" si="43"/>
        <v>8.5808580858085806E-2</v>
      </c>
      <c r="W69" s="46">
        <f t="shared" si="43"/>
        <v>8.2508250825082508E-2</v>
      </c>
      <c r="X69" s="46">
        <f t="shared" si="43"/>
        <v>0.10561056105610561</v>
      </c>
      <c r="Y69" s="46">
        <f t="shared" si="43"/>
        <v>0</v>
      </c>
      <c r="Z69" s="46">
        <f t="shared" si="43"/>
        <v>0</v>
      </c>
      <c r="AA69" s="46">
        <f t="shared" si="43"/>
        <v>0</v>
      </c>
      <c r="AB69" s="46">
        <f t="shared" si="43"/>
        <v>0</v>
      </c>
      <c r="AC69" s="46">
        <f t="shared" si="43"/>
        <v>0</v>
      </c>
      <c r="AD69" s="47">
        <f t="shared" si="43"/>
        <v>0.21782178217821782</v>
      </c>
    </row>
    <row r="70" spans="2:30" ht="15.6" x14ac:dyDescent="0.3">
      <c r="B70" s="48" t="s">
        <v>21</v>
      </c>
      <c r="C70" s="49">
        <v>85</v>
      </c>
      <c r="D70" s="49">
        <v>4</v>
      </c>
      <c r="E70" s="49">
        <v>35</v>
      </c>
      <c r="F70" s="49">
        <v>24</v>
      </c>
      <c r="G70" s="50"/>
      <c r="H70" s="49">
        <v>18</v>
      </c>
      <c r="I70" s="49">
        <v>1</v>
      </c>
      <c r="J70" s="49"/>
      <c r="K70" s="49"/>
      <c r="L70" s="49"/>
      <c r="M70" s="49"/>
      <c r="N70" s="49"/>
      <c r="O70" s="51">
        <v>15</v>
      </c>
      <c r="P70" s="52">
        <f t="shared" si="44"/>
        <v>182</v>
      </c>
      <c r="Q70" s="48" t="str">
        <f t="shared" si="45"/>
        <v>Green</v>
      </c>
      <c r="R70" s="46">
        <f t="shared" si="46"/>
        <v>0.46703296703296704</v>
      </c>
      <c r="S70" s="46">
        <f t="shared" si="41"/>
        <v>2.197802197802198E-2</v>
      </c>
      <c r="T70" s="46">
        <f t="shared" si="42"/>
        <v>0.19230769230769232</v>
      </c>
      <c r="U70" s="46">
        <f t="shared" si="43"/>
        <v>0.13186813186813187</v>
      </c>
      <c r="V70" s="53">
        <f t="shared" si="43"/>
        <v>0</v>
      </c>
      <c r="W70" s="46">
        <f t="shared" si="43"/>
        <v>9.8901098901098897E-2</v>
      </c>
      <c r="X70" s="46">
        <f t="shared" si="43"/>
        <v>5.4945054945054949E-3</v>
      </c>
      <c r="Y70" s="46">
        <f t="shared" si="43"/>
        <v>0</v>
      </c>
      <c r="Z70" s="46">
        <f t="shared" si="43"/>
        <v>0</v>
      </c>
      <c r="AA70" s="46">
        <f t="shared" si="43"/>
        <v>0</v>
      </c>
      <c r="AB70" s="46">
        <f t="shared" si="43"/>
        <v>0</v>
      </c>
      <c r="AC70" s="46">
        <f t="shared" si="43"/>
        <v>0</v>
      </c>
      <c r="AD70" s="47">
        <f t="shared" si="43"/>
        <v>8.2417582417582416E-2</v>
      </c>
    </row>
    <row r="71" spans="2:30" ht="15.6" x14ac:dyDescent="0.3">
      <c r="B71" s="48" t="s">
        <v>20</v>
      </c>
      <c r="C71" s="49">
        <v>7</v>
      </c>
      <c r="D71" s="49">
        <v>18</v>
      </c>
      <c r="E71" s="49">
        <v>25</v>
      </c>
      <c r="F71" s="49">
        <v>11</v>
      </c>
      <c r="G71" s="49">
        <v>15</v>
      </c>
      <c r="H71" s="50"/>
      <c r="I71" s="49">
        <v>3</v>
      </c>
      <c r="J71" s="49"/>
      <c r="K71" s="49"/>
      <c r="L71" s="49"/>
      <c r="M71" s="49"/>
      <c r="N71" s="49"/>
      <c r="O71" s="51">
        <v>12</v>
      </c>
      <c r="P71" s="52">
        <f t="shared" si="44"/>
        <v>91</v>
      </c>
      <c r="Q71" s="48" t="str">
        <f t="shared" si="45"/>
        <v>Lib Dem</v>
      </c>
      <c r="R71" s="46">
        <f t="shared" si="46"/>
        <v>7.6923076923076927E-2</v>
      </c>
      <c r="S71" s="46">
        <f t="shared" si="41"/>
        <v>0.19780219780219779</v>
      </c>
      <c r="T71" s="46">
        <f t="shared" si="42"/>
        <v>0.27472527472527475</v>
      </c>
      <c r="U71" s="46">
        <f t="shared" si="43"/>
        <v>0.12087912087912088</v>
      </c>
      <c r="V71" s="46">
        <f t="shared" si="43"/>
        <v>0.16483516483516483</v>
      </c>
      <c r="W71" s="53">
        <f t="shared" si="43"/>
        <v>0</v>
      </c>
      <c r="X71" s="46">
        <f t="shared" si="43"/>
        <v>3.2967032967032968E-2</v>
      </c>
      <c r="Y71" s="46">
        <f t="shared" si="43"/>
        <v>0</v>
      </c>
      <c r="Z71" s="46">
        <f t="shared" si="43"/>
        <v>0</v>
      </c>
      <c r="AA71" s="46">
        <f t="shared" si="43"/>
        <v>0</v>
      </c>
      <c r="AB71" s="46">
        <f t="shared" si="43"/>
        <v>0</v>
      </c>
      <c r="AC71" s="46">
        <f t="shared" si="43"/>
        <v>0</v>
      </c>
      <c r="AD71" s="47">
        <f t="shared" si="43"/>
        <v>0.13186813186813187</v>
      </c>
    </row>
    <row r="72" spans="2:30" ht="16.2" thickBot="1" x14ac:dyDescent="0.35">
      <c r="B72" s="48" t="s">
        <v>39</v>
      </c>
      <c r="C72" s="49">
        <v>12</v>
      </c>
      <c r="D72" s="49">
        <v>10</v>
      </c>
      <c r="E72" s="49">
        <v>7</v>
      </c>
      <c r="F72" s="49">
        <v>5</v>
      </c>
      <c r="G72" s="49">
        <v>4</v>
      </c>
      <c r="H72" s="49">
        <v>4</v>
      </c>
      <c r="I72" s="50"/>
      <c r="J72" s="49"/>
      <c r="K72" s="49"/>
      <c r="L72" s="49"/>
      <c r="M72" s="49"/>
      <c r="N72" s="49"/>
      <c r="O72" s="51">
        <v>11</v>
      </c>
      <c r="P72" s="52">
        <f t="shared" si="44"/>
        <v>53</v>
      </c>
      <c r="Q72" s="48" t="str">
        <f t="shared" si="45"/>
        <v>Family</v>
      </c>
      <c r="R72" s="46">
        <f t="shared" si="46"/>
        <v>0.22641509433962265</v>
      </c>
      <c r="S72" s="46">
        <f t="shared" si="41"/>
        <v>0.18867924528301888</v>
      </c>
      <c r="T72" s="46">
        <f t="shared" si="42"/>
        <v>0.13207547169811321</v>
      </c>
      <c r="U72" s="46">
        <f t="shared" si="43"/>
        <v>9.4339622641509441E-2</v>
      </c>
      <c r="V72" s="46">
        <f t="shared" si="43"/>
        <v>7.5471698113207544E-2</v>
      </c>
      <c r="W72" s="46">
        <f t="shared" si="43"/>
        <v>7.5471698113207544E-2</v>
      </c>
      <c r="X72" s="53">
        <f t="shared" si="43"/>
        <v>0</v>
      </c>
      <c r="Y72" s="46">
        <f t="shared" si="43"/>
        <v>0</v>
      </c>
      <c r="Z72" s="46">
        <f t="shared" si="43"/>
        <v>0</v>
      </c>
      <c r="AA72" s="46">
        <f t="shared" si="43"/>
        <v>0</v>
      </c>
      <c r="AB72" s="46">
        <f t="shared" si="43"/>
        <v>0</v>
      </c>
      <c r="AC72" s="46">
        <f t="shared" si="43"/>
        <v>0</v>
      </c>
      <c r="AD72" s="47">
        <f t="shared" si="43"/>
        <v>0.20754716981132076</v>
      </c>
    </row>
    <row r="73" spans="2:30" ht="15.6" x14ac:dyDescent="0.3">
      <c r="B73" s="95" t="s">
        <v>52</v>
      </c>
      <c r="C73" s="54" t="s">
        <v>53</v>
      </c>
      <c r="D73" s="55" t="s">
        <v>54</v>
      </c>
      <c r="E73" s="55" t="s">
        <v>55</v>
      </c>
      <c r="F73" s="55" t="s">
        <v>56</v>
      </c>
      <c r="G73" s="55" t="s">
        <v>57</v>
      </c>
      <c r="H73" s="55" t="s">
        <v>58</v>
      </c>
      <c r="I73" s="55" t="s">
        <v>59</v>
      </c>
      <c r="J73" s="55" t="s">
        <v>60</v>
      </c>
      <c r="K73" s="55" t="s">
        <v>61</v>
      </c>
      <c r="L73" s="55" t="s">
        <v>62</v>
      </c>
      <c r="M73" s="55" t="s">
        <v>63</v>
      </c>
      <c r="N73" s="55" t="s">
        <v>64</v>
      </c>
      <c r="O73" s="55" t="s">
        <v>65</v>
      </c>
      <c r="P73" s="56" t="s">
        <v>66</v>
      </c>
      <c r="Q73" s="57" t="s">
        <v>53</v>
      </c>
      <c r="R73" s="55" t="s">
        <v>54</v>
      </c>
      <c r="S73" s="55" t="s">
        <v>55</v>
      </c>
      <c r="T73" s="55" t="s">
        <v>56</v>
      </c>
      <c r="U73" s="55" t="s">
        <v>57</v>
      </c>
      <c r="V73" s="55" t="s">
        <v>58</v>
      </c>
      <c r="W73" s="55" t="s">
        <v>59</v>
      </c>
      <c r="X73" s="55" t="s">
        <v>60</v>
      </c>
      <c r="Y73" s="55" t="s">
        <v>61</v>
      </c>
      <c r="Z73" s="55" t="s">
        <v>62</v>
      </c>
      <c r="AA73" s="55" t="s">
        <v>63</v>
      </c>
      <c r="AB73" s="55" t="s">
        <v>64</v>
      </c>
      <c r="AC73" s="55" t="s">
        <v>65</v>
      </c>
      <c r="AD73" s="56" t="s">
        <v>66</v>
      </c>
    </row>
    <row r="74" spans="2:30" ht="16.2" thickBot="1" x14ac:dyDescent="0.35">
      <c r="B74" s="96"/>
      <c r="C74" s="58" t="s">
        <v>31</v>
      </c>
      <c r="D74" s="59">
        <v>3834</v>
      </c>
      <c r="E74" s="59">
        <v>3130</v>
      </c>
      <c r="F74" s="59">
        <v>2235</v>
      </c>
      <c r="G74" s="59">
        <v>860</v>
      </c>
      <c r="H74" s="59">
        <v>560</v>
      </c>
      <c r="I74" s="59">
        <v>456</v>
      </c>
      <c r="J74" s="59">
        <v>409</v>
      </c>
      <c r="K74" s="59">
        <v>394</v>
      </c>
      <c r="L74" s="59"/>
      <c r="M74" s="59"/>
      <c r="N74" s="59"/>
      <c r="O74" s="59"/>
      <c r="P74" s="60"/>
      <c r="Q74" s="61" t="s">
        <v>67</v>
      </c>
      <c r="R74" s="62">
        <f>D74/$D74</f>
        <v>1</v>
      </c>
      <c r="S74" s="63">
        <f t="shared" ref="S74:AD74" si="47">E74/$D74</f>
        <v>0.81637976004173185</v>
      </c>
      <c r="T74" s="63">
        <f t="shared" si="47"/>
        <v>0.58294209702660404</v>
      </c>
      <c r="U74" s="63">
        <f t="shared" si="47"/>
        <v>0.22430881585811163</v>
      </c>
      <c r="V74" s="63">
        <f t="shared" si="47"/>
        <v>0.14606155451225875</v>
      </c>
      <c r="W74" s="63">
        <f t="shared" si="47"/>
        <v>0.1189358372456964</v>
      </c>
      <c r="X74" s="63">
        <f t="shared" si="47"/>
        <v>0.10667709963484612</v>
      </c>
      <c r="Y74" s="63">
        <f t="shared" si="47"/>
        <v>0.10276473656755347</v>
      </c>
      <c r="Z74" s="63">
        <f t="shared" si="47"/>
        <v>0</v>
      </c>
      <c r="AA74" s="63">
        <f t="shared" si="47"/>
        <v>0</v>
      </c>
      <c r="AB74" s="63">
        <f t="shared" si="47"/>
        <v>0</v>
      </c>
      <c r="AC74" s="63">
        <f t="shared" si="47"/>
        <v>0</v>
      </c>
      <c r="AD74" s="64">
        <f t="shared" si="47"/>
        <v>0</v>
      </c>
    </row>
    <row r="75" spans="2:30" ht="14.4" thickBot="1" x14ac:dyDescent="0.3"/>
    <row r="76" spans="2:30" ht="18" thickBot="1" x14ac:dyDescent="0.35">
      <c r="B76" s="90" t="s">
        <v>117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2"/>
    </row>
    <row r="77" spans="2:30" ht="18" thickBot="1" x14ac:dyDescent="0.35">
      <c r="B77" s="97" t="s">
        <v>48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  <c r="Q77" s="100" t="s">
        <v>49</v>
      </c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2"/>
    </row>
    <row r="78" spans="2:30" ht="15.6" x14ac:dyDescent="0.3">
      <c r="B78" s="33"/>
      <c r="C78" s="34" t="str">
        <f>B79</f>
        <v>SNP</v>
      </c>
      <c r="D78" s="34" t="str">
        <f>B80</f>
        <v>Independent</v>
      </c>
      <c r="E78" s="34" t="str">
        <f>B81</f>
        <v>Labour</v>
      </c>
      <c r="F78" s="34" t="str">
        <f>B82</f>
        <v>Conservative</v>
      </c>
      <c r="G78" s="34" t="str">
        <f>B83</f>
        <v>Green</v>
      </c>
      <c r="H78" s="34" t="str">
        <f>B84</f>
        <v>Lib Dem</v>
      </c>
      <c r="I78" s="34" t="str">
        <f>B85</f>
        <v>Family</v>
      </c>
      <c r="J78" s="34"/>
      <c r="K78" s="34"/>
      <c r="L78" s="34"/>
      <c r="M78" s="34"/>
      <c r="N78" s="34"/>
      <c r="O78" s="35" t="s">
        <v>50</v>
      </c>
      <c r="P78" s="36" t="s">
        <v>51</v>
      </c>
      <c r="Q78" s="37"/>
      <c r="R78" s="34" t="str">
        <f t="shared" ref="R78:AC78" si="48">C78</f>
        <v>SNP</v>
      </c>
      <c r="S78" s="38" t="str">
        <f t="shared" si="48"/>
        <v>Independent</v>
      </c>
      <c r="T78" s="38" t="str">
        <f t="shared" si="48"/>
        <v>Labour</v>
      </c>
      <c r="U78" s="38" t="str">
        <f t="shared" si="48"/>
        <v>Conservative</v>
      </c>
      <c r="V78" s="38" t="str">
        <f t="shared" si="48"/>
        <v>Green</v>
      </c>
      <c r="W78" s="38" t="str">
        <f t="shared" si="48"/>
        <v>Lib Dem</v>
      </c>
      <c r="X78" s="38" t="str">
        <f t="shared" si="48"/>
        <v>Family</v>
      </c>
      <c r="Y78" s="38">
        <f t="shared" si="48"/>
        <v>0</v>
      </c>
      <c r="Z78" s="38">
        <f t="shared" si="48"/>
        <v>0</v>
      </c>
      <c r="AA78" s="38">
        <f t="shared" si="48"/>
        <v>0</v>
      </c>
      <c r="AB78" s="38">
        <f t="shared" si="48"/>
        <v>0</v>
      </c>
      <c r="AC78" s="38">
        <f t="shared" si="48"/>
        <v>0</v>
      </c>
      <c r="AD78" s="39" t="s">
        <v>50</v>
      </c>
    </row>
    <row r="79" spans="2:30" ht="15.6" x14ac:dyDescent="0.3">
      <c r="B79" s="40" t="s">
        <v>17</v>
      </c>
      <c r="C79" s="41"/>
      <c r="D79" s="42">
        <v>238</v>
      </c>
      <c r="E79" s="42">
        <v>203</v>
      </c>
      <c r="F79" s="42">
        <v>10</v>
      </c>
      <c r="G79" s="42">
        <v>289</v>
      </c>
      <c r="H79" s="42">
        <v>31</v>
      </c>
      <c r="I79" s="42">
        <v>23</v>
      </c>
      <c r="J79" s="42"/>
      <c r="K79" s="42"/>
      <c r="L79" s="42"/>
      <c r="M79" s="42"/>
      <c r="N79" s="42"/>
      <c r="O79" s="43">
        <v>261</v>
      </c>
      <c r="P79" s="44">
        <f>SUM(C79:O79)</f>
        <v>1055</v>
      </c>
      <c r="Q79" s="40" t="str">
        <f>B79</f>
        <v>SNP</v>
      </c>
      <c r="R79" s="45"/>
      <c r="S79" s="46">
        <f t="shared" ref="S79:S85" si="49">D79/SUM($C79:$O79)</f>
        <v>0.22559241706161137</v>
      </c>
      <c r="T79" s="46">
        <f t="shared" ref="T79:T85" si="50">E79/SUM($C79:$O79)</f>
        <v>0.1924170616113744</v>
      </c>
      <c r="U79" s="46">
        <f t="shared" ref="U79:AD85" si="51">F79/SUM($C79:$O79)</f>
        <v>9.4786729857819912E-3</v>
      </c>
      <c r="V79" s="46">
        <f t="shared" si="51"/>
        <v>0.27393364928909952</v>
      </c>
      <c r="W79" s="46">
        <f t="shared" si="51"/>
        <v>2.9383886255924172E-2</v>
      </c>
      <c r="X79" s="46">
        <f t="shared" si="51"/>
        <v>2.1800947867298578E-2</v>
      </c>
      <c r="Y79" s="46">
        <f t="shared" si="51"/>
        <v>0</v>
      </c>
      <c r="Z79" s="46">
        <f t="shared" si="51"/>
        <v>0</v>
      </c>
      <c r="AA79" s="46">
        <f t="shared" si="51"/>
        <v>0</v>
      </c>
      <c r="AB79" s="46">
        <f t="shared" si="51"/>
        <v>0</v>
      </c>
      <c r="AC79" s="46">
        <f t="shared" si="51"/>
        <v>0</v>
      </c>
      <c r="AD79" s="47">
        <f t="shared" si="51"/>
        <v>0.24739336492890995</v>
      </c>
    </row>
    <row r="80" spans="2:30" ht="15.6" x14ac:dyDescent="0.3">
      <c r="B80" s="40" t="s">
        <v>123</v>
      </c>
      <c r="C80" s="49">
        <v>282</v>
      </c>
      <c r="D80" s="50"/>
      <c r="E80" s="49">
        <v>221</v>
      </c>
      <c r="F80" s="49">
        <v>85</v>
      </c>
      <c r="G80" s="49">
        <v>49</v>
      </c>
      <c r="H80" s="49">
        <v>42</v>
      </c>
      <c r="I80" s="49">
        <v>24</v>
      </c>
      <c r="J80" s="49"/>
      <c r="K80" s="49"/>
      <c r="L80" s="49"/>
      <c r="M80" s="49"/>
      <c r="N80" s="49"/>
      <c r="O80" s="51">
        <v>252</v>
      </c>
      <c r="P80" s="52">
        <f t="shared" ref="P80:P85" si="52">SUM(C80:O80)</f>
        <v>955</v>
      </c>
      <c r="Q80" s="48" t="str">
        <f t="shared" ref="Q80:Q85" si="53">B80</f>
        <v>Independent</v>
      </c>
      <c r="R80" s="46">
        <f t="shared" ref="R80:R85" si="54">C80/SUM($C80:$O80)</f>
        <v>0.29528795811518327</v>
      </c>
      <c r="S80" s="53"/>
      <c r="T80" s="46">
        <f t="shared" si="50"/>
        <v>0.23141361256544501</v>
      </c>
      <c r="U80" s="46">
        <f t="shared" si="51"/>
        <v>8.9005235602094238E-2</v>
      </c>
      <c r="V80" s="46">
        <f t="shared" si="51"/>
        <v>5.1308900523560207E-2</v>
      </c>
      <c r="W80" s="46">
        <f t="shared" si="51"/>
        <v>4.3979057591623037E-2</v>
      </c>
      <c r="X80" s="46">
        <f t="shared" si="51"/>
        <v>2.5130890052356022E-2</v>
      </c>
      <c r="Y80" s="46">
        <f t="shared" si="51"/>
        <v>0</v>
      </c>
      <c r="Z80" s="46">
        <f t="shared" si="51"/>
        <v>0</v>
      </c>
      <c r="AA80" s="46">
        <f t="shared" si="51"/>
        <v>0</v>
      </c>
      <c r="AB80" s="46">
        <f t="shared" si="51"/>
        <v>0</v>
      </c>
      <c r="AC80" s="46">
        <f t="shared" si="51"/>
        <v>0</v>
      </c>
      <c r="AD80" s="47">
        <f t="shared" si="51"/>
        <v>0.26387434554973821</v>
      </c>
    </row>
    <row r="81" spans="2:30" ht="15.6" x14ac:dyDescent="0.3">
      <c r="B81" s="48" t="s">
        <v>18</v>
      </c>
      <c r="C81" s="49">
        <v>133</v>
      </c>
      <c r="D81" s="49">
        <v>213</v>
      </c>
      <c r="E81" s="50"/>
      <c r="F81" s="49">
        <v>82</v>
      </c>
      <c r="G81" s="49">
        <v>32</v>
      </c>
      <c r="H81" s="49">
        <v>66</v>
      </c>
      <c r="I81" s="49">
        <v>34</v>
      </c>
      <c r="J81" s="49"/>
      <c r="K81" s="49"/>
      <c r="L81" s="49"/>
      <c r="M81" s="49"/>
      <c r="N81" s="49"/>
      <c r="O81" s="51">
        <v>202</v>
      </c>
      <c r="P81" s="52">
        <f t="shared" si="52"/>
        <v>762</v>
      </c>
      <c r="Q81" s="48" t="str">
        <f t="shared" si="53"/>
        <v>Labour</v>
      </c>
      <c r="R81" s="46">
        <f t="shared" si="54"/>
        <v>0.17454068241469817</v>
      </c>
      <c r="S81" s="46">
        <f t="shared" si="49"/>
        <v>0.27952755905511811</v>
      </c>
      <c r="T81" s="53"/>
      <c r="U81" s="46">
        <f t="shared" si="51"/>
        <v>0.10761154855643044</v>
      </c>
      <c r="V81" s="46">
        <f t="shared" si="51"/>
        <v>4.1994750656167978E-2</v>
      </c>
      <c r="W81" s="46">
        <f t="shared" si="51"/>
        <v>8.6614173228346455E-2</v>
      </c>
      <c r="X81" s="46">
        <f t="shared" si="51"/>
        <v>4.4619422572178477E-2</v>
      </c>
      <c r="Y81" s="46">
        <f t="shared" si="51"/>
        <v>0</v>
      </c>
      <c r="Z81" s="46">
        <f t="shared" si="51"/>
        <v>0</v>
      </c>
      <c r="AA81" s="46">
        <f t="shared" si="51"/>
        <v>0</v>
      </c>
      <c r="AB81" s="46">
        <f t="shared" si="51"/>
        <v>0</v>
      </c>
      <c r="AC81" s="46">
        <f t="shared" si="51"/>
        <v>0</v>
      </c>
      <c r="AD81" s="47">
        <f t="shared" si="51"/>
        <v>0.26509186351706038</v>
      </c>
    </row>
    <row r="82" spans="2:30" ht="15.6" x14ac:dyDescent="0.3">
      <c r="B82" s="48" t="s">
        <v>19</v>
      </c>
      <c r="C82" s="49">
        <v>10</v>
      </c>
      <c r="D82" s="49">
        <v>107</v>
      </c>
      <c r="E82" s="49">
        <v>161</v>
      </c>
      <c r="F82" s="50"/>
      <c r="G82" s="49">
        <v>15</v>
      </c>
      <c r="H82" s="49">
        <v>115</v>
      </c>
      <c r="I82" s="49">
        <v>42</v>
      </c>
      <c r="J82" s="49"/>
      <c r="K82" s="49"/>
      <c r="L82" s="49"/>
      <c r="M82" s="49"/>
      <c r="N82" s="49"/>
      <c r="O82" s="51">
        <v>252</v>
      </c>
      <c r="P82" s="52">
        <f t="shared" si="52"/>
        <v>702</v>
      </c>
      <c r="Q82" s="48" t="str">
        <f t="shared" si="53"/>
        <v>Conservative</v>
      </c>
      <c r="R82" s="46">
        <f t="shared" si="54"/>
        <v>1.4245014245014245E-2</v>
      </c>
      <c r="S82" s="46">
        <f t="shared" si="49"/>
        <v>0.15242165242165243</v>
      </c>
      <c r="T82" s="46">
        <f t="shared" si="50"/>
        <v>0.22934472934472935</v>
      </c>
      <c r="U82" s="53"/>
      <c r="V82" s="46">
        <f t="shared" si="51"/>
        <v>2.1367521367521368E-2</v>
      </c>
      <c r="W82" s="46">
        <f t="shared" si="51"/>
        <v>0.16381766381766383</v>
      </c>
      <c r="X82" s="46">
        <f t="shared" si="51"/>
        <v>5.9829059829059832E-2</v>
      </c>
      <c r="Y82" s="46">
        <f t="shared" si="51"/>
        <v>0</v>
      </c>
      <c r="Z82" s="46">
        <f t="shared" si="51"/>
        <v>0</v>
      </c>
      <c r="AA82" s="46">
        <f t="shared" si="51"/>
        <v>0</v>
      </c>
      <c r="AB82" s="46">
        <f t="shared" si="51"/>
        <v>0</v>
      </c>
      <c r="AC82" s="46">
        <f t="shared" si="51"/>
        <v>0</v>
      </c>
      <c r="AD82" s="47">
        <f t="shared" si="51"/>
        <v>0.35897435897435898</v>
      </c>
    </row>
    <row r="83" spans="2:30" ht="15.6" x14ac:dyDescent="0.3">
      <c r="B83" s="48" t="s">
        <v>21</v>
      </c>
      <c r="C83" s="49">
        <v>38</v>
      </c>
      <c r="D83" s="49">
        <v>11</v>
      </c>
      <c r="E83" s="49">
        <v>10</v>
      </c>
      <c r="F83" s="49">
        <v>2</v>
      </c>
      <c r="G83" s="50"/>
      <c r="H83" s="49">
        <v>8</v>
      </c>
      <c r="I83" s="49">
        <v>5</v>
      </c>
      <c r="J83" s="49"/>
      <c r="K83" s="49"/>
      <c r="L83" s="49"/>
      <c r="M83" s="49"/>
      <c r="N83" s="49"/>
      <c r="O83" s="51">
        <v>13</v>
      </c>
      <c r="P83" s="52">
        <f t="shared" si="52"/>
        <v>87</v>
      </c>
      <c r="Q83" s="48" t="str">
        <f t="shared" si="53"/>
        <v>Green</v>
      </c>
      <c r="R83" s="46">
        <f t="shared" si="54"/>
        <v>0.43678160919540232</v>
      </c>
      <c r="S83" s="46">
        <f t="shared" si="49"/>
        <v>0.12643678160919541</v>
      </c>
      <c r="T83" s="46">
        <f t="shared" si="50"/>
        <v>0.11494252873563218</v>
      </c>
      <c r="U83" s="46">
        <f t="shared" si="51"/>
        <v>2.2988505747126436E-2</v>
      </c>
      <c r="V83" s="53">
        <f t="shared" si="51"/>
        <v>0</v>
      </c>
      <c r="W83" s="46">
        <f t="shared" si="51"/>
        <v>9.1954022988505746E-2</v>
      </c>
      <c r="X83" s="46">
        <f t="shared" si="51"/>
        <v>5.7471264367816091E-2</v>
      </c>
      <c r="Y83" s="46">
        <f t="shared" si="51"/>
        <v>0</v>
      </c>
      <c r="Z83" s="46">
        <f t="shared" si="51"/>
        <v>0</v>
      </c>
      <c r="AA83" s="46">
        <f t="shared" si="51"/>
        <v>0</v>
      </c>
      <c r="AB83" s="46">
        <f t="shared" si="51"/>
        <v>0</v>
      </c>
      <c r="AC83" s="46">
        <f t="shared" si="51"/>
        <v>0</v>
      </c>
      <c r="AD83" s="47">
        <f t="shared" si="51"/>
        <v>0.14942528735632185</v>
      </c>
    </row>
    <row r="84" spans="2:30" ht="15.6" x14ac:dyDescent="0.3">
      <c r="B84" s="48" t="s">
        <v>20</v>
      </c>
      <c r="C84" s="49">
        <v>12</v>
      </c>
      <c r="D84" s="49">
        <v>10</v>
      </c>
      <c r="E84" s="49">
        <v>17</v>
      </c>
      <c r="F84" s="49">
        <v>13</v>
      </c>
      <c r="G84" s="49">
        <v>6</v>
      </c>
      <c r="H84" s="50"/>
      <c r="I84" s="49">
        <v>2</v>
      </c>
      <c r="J84" s="49"/>
      <c r="K84" s="49"/>
      <c r="L84" s="49"/>
      <c r="M84" s="49"/>
      <c r="N84" s="49"/>
      <c r="O84" s="51">
        <v>17</v>
      </c>
      <c r="P84" s="52">
        <f t="shared" si="52"/>
        <v>77</v>
      </c>
      <c r="Q84" s="48" t="str">
        <f t="shared" si="53"/>
        <v>Lib Dem</v>
      </c>
      <c r="R84" s="46">
        <f t="shared" si="54"/>
        <v>0.15584415584415584</v>
      </c>
      <c r="S84" s="46">
        <f t="shared" si="49"/>
        <v>0.12987012987012986</v>
      </c>
      <c r="T84" s="46">
        <f t="shared" si="50"/>
        <v>0.22077922077922077</v>
      </c>
      <c r="U84" s="46">
        <f t="shared" si="51"/>
        <v>0.16883116883116883</v>
      </c>
      <c r="V84" s="46">
        <f t="shared" si="51"/>
        <v>7.792207792207792E-2</v>
      </c>
      <c r="W84" s="53">
        <f t="shared" si="51"/>
        <v>0</v>
      </c>
      <c r="X84" s="46">
        <f t="shared" si="51"/>
        <v>2.5974025974025976E-2</v>
      </c>
      <c r="Y84" s="46">
        <f t="shared" si="51"/>
        <v>0</v>
      </c>
      <c r="Z84" s="46">
        <f t="shared" si="51"/>
        <v>0</v>
      </c>
      <c r="AA84" s="46">
        <f t="shared" si="51"/>
        <v>0</v>
      </c>
      <c r="AB84" s="46">
        <f t="shared" si="51"/>
        <v>0</v>
      </c>
      <c r="AC84" s="46">
        <f t="shared" si="51"/>
        <v>0</v>
      </c>
      <c r="AD84" s="47">
        <f t="shared" si="51"/>
        <v>0.22077922077922077</v>
      </c>
    </row>
    <row r="85" spans="2:30" ht="16.2" thickBot="1" x14ac:dyDescent="0.35">
      <c r="B85" s="48" t="s">
        <v>39</v>
      </c>
      <c r="C85" s="49">
        <v>4</v>
      </c>
      <c r="D85" s="49">
        <v>9</v>
      </c>
      <c r="E85" s="49">
        <v>3</v>
      </c>
      <c r="F85" s="49">
        <v>11</v>
      </c>
      <c r="G85" s="49">
        <v>3</v>
      </c>
      <c r="H85" s="49">
        <v>3</v>
      </c>
      <c r="I85" s="50"/>
      <c r="J85" s="49"/>
      <c r="K85" s="49"/>
      <c r="L85" s="49"/>
      <c r="M85" s="49"/>
      <c r="N85" s="49"/>
      <c r="O85" s="51">
        <v>8</v>
      </c>
      <c r="P85" s="52">
        <f t="shared" si="52"/>
        <v>41</v>
      </c>
      <c r="Q85" s="48" t="str">
        <f t="shared" si="53"/>
        <v>Family</v>
      </c>
      <c r="R85" s="46">
        <f t="shared" si="54"/>
        <v>9.7560975609756101E-2</v>
      </c>
      <c r="S85" s="46">
        <f t="shared" si="49"/>
        <v>0.21951219512195122</v>
      </c>
      <c r="T85" s="46">
        <f t="shared" si="50"/>
        <v>7.3170731707317069E-2</v>
      </c>
      <c r="U85" s="46">
        <f t="shared" si="51"/>
        <v>0.26829268292682928</v>
      </c>
      <c r="V85" s="46">
        <f t="shared" si="51"/>
        <v>7.3170731707317069E-2</v>
      </c>
      <c r="W85" s="46">
        <f t="shared" si="51"/>
        <v>7.3170731707317069E-2</v>
      </c>
      <c r="X85" s="53">
        <f t="shared" si="51"/>
        <v>0</v>
      </c>
      <c r="Y85" s="46">
        <f t="shared" si="51"/>
        <v>0</v>
      </c>
      <c r="Z85" s="46">
        <f t="shared" si="51"/>
        <v>0</v>
      </c>
      <c r="AA85" s="46">
        <f t="shared" si="51"/>
        <v>0</v>
      </c>
      <c r="AB85" s="46">
        <f t="shared" si="51"/>
        <v>0</v>
      </c>
      <c r="AC85" s="46">
        <f t="shared" si="51"/>
        <v>0</v>
      </c>
      <c r="AD85" s="47">
        <f t="shared" si="51"/>
        <v>0.1951219512195122</v>
      </c>
    </row>
    <row r="86" spans="2:30" ht="15.6" x14ac:dyDescent="0.3">
      <c r="B86" s="95" t="s">
        <v>52</v>
      </c>
      <c r="C86" s="54" t="s">
        <v>53</v>
      </c>
      <c r="D86" s="55" t="s">
        <v>54</v>
      </c>
      <c r="E86" s="55" t="s">
        <v>55</v>
      </c>
      <c r="F86" s="55" t="s">
        <v>56</v>
      </c>
      <c r="G86" s="55" t="s">
        <v>57</v>
      </c>
      <c r="H86" s="55" t="s">
        <v>58</v>
      </c>
      <c r="I86" s="55" t="s">
        <v>59</v>
      </c>
      <c r="J86" s="55" t="s">
        <v>60</v>
      </c>
      <c r="K86" s="55" t="s">
        <v>61</v>
      </c>
      <c r="L86" s="55" t="s">
        <v>62</v>
      </c>
      <c r="M86" s="55" t="s">
        <v>63</v>
      </c>
      <c r="N86" s="55" t="s">
        <v>64</v>
      </c>
      <c r="O86" s="55" t="s">
        <v>65</v>
      </c>
      <c r="P86" s="56" t="s">
        <v>66</v>
      </c>
      <c r="Q86" s="57" t="s">
        <v>53</v>
      </c>
      <c r="R86" s="55" t="s">
        <v>54</v>
      </c>
      <c r="S86" s="55" t="s">
        <v>55</v>
      </c>
      <c r="T86" s="55" t="s">
        <v>56</v>
      </c>
      <c r="U86" s="55" t="s">
        <v>57</v>
      </c>
      <c r="V86" s="55" t="s">
        <v>58</v>
      </c>
      <c r="W86" s="55" t="s">
        <v>59</v>
      </c>
      <c r="X86" s="55" t="s">
        <v>60</v>
      </c>
      <c r="Y86" s="55" t="s">
        <v>61</v>
      </c>
      <c r="Z86" s="55" t="s">
        <v>62</v>
      </c>
      <c r="AA86" s="55" t="s">
        <v>63</v>
      </c>
      <c r="AB86" s="55" t="s">
        <v>64</v>
      </c>
      <c r="AC86" s="55" t="s">
        <v>65</v>
      </c>
      <c r="AD86" s="56" t="s">
        <v>66</v>
      </c>
    </row>
    <row r="87" spans="2:30" ht="16.2" thickBot="1" x14ac:dyDescent="0.35">
      <c r="B87" s="96"/>
      <c r="C87" s="58" t="s">
        <v>31</v>
      </c>
      <c r="D87" s="59">
        <v>3679</v>
      </c>
      <c r="E87" s="59">
        <v>2892</v>
      </c>
      <c r="F87" s="59">
        <v>2144</v>
      </c>
      <c r="G87" s="59">
        <v>859</v>
      </c>
      <c r="H87" s="59">
        <v>563</v>
      </c>
      <c r="I87" s="59">
        <v>471</v>
      </c>
      <c r="J87" s="59">
        <v>416</v>
      </c>
      <c r="K87" s="59">
        <v>406</v>
      </c>
      <c r="L87" s="59"/>
      <c r="M87" s="59"/>
      <c r="N87" s="59"/>
      <c r="O87" s="59"/>
      <c r="P87" s="60"/>
      <c r="Q87" s="61" t="s">
        <v>67</v>
      </c>
      <c r="R87" s="62">
        <f>D87/$D87</f>
        <v>1</v>
      </c>
      <c r="S87" s="63">
        <f t="shared" ref="S87:AD87" si="55">E87/$D87</f>
        <v>0.78608317477575429</v>
      </c>
      <c r="T87" s="63">
        <f t="shared" si="55"/>
        <v>0.58276705626528946</v>
      </c>
      <c r="U87" s="63">
        <f t="shared" si="55"/>
        <v>0.23348736069584125</v>
      </c>
      <c r="V87" s="63">
        <f t="shared" si="55"/>
        <v>0.15303071486817069</v>
      </c>
      <c r="W87" s="63">
        <f t="shared" si="55"/>
        <v>0.12802391954335418</v>
      </c>
      <c r="X87" s="63">
        <f t="shared" si="55"/>
        <v>0.11307420494699646</v>
      </c>
      <c r="Y87" s="63">
        <f t="shared" si="55"/>
        <v>0.11035607502038597</v>
      </c>
      <c r="Z87" s="63">
        <f t="shared" si="55"/>
        <v>0</v>
      </c>
      <c r="AA87" s="63">
        <f t="shared" si="55"/>
        <v>0</v>
      </c>
      <c r="AB87" s="63">
        <f t="shared" si="55"/>
        <v>0</v>
      </c>
      <c r="AC87" s="63">
        <f t="shared" si="55"/>
        <v>0</v>
      </c>
      <c r="AD87" s="64">
        <f t="shared" si="55"/>
        <v>0</v>
      </c>
    </row>
    <row r="88" spans="2:30" ht="14.4" thickBot="1" x14ac:dyDescent="0.3"/>
    <row r="89" spans="2:30" ht="18" thickBot="1" x14ac:dyDescent="0.35">
      <c r="B89" s="90" t="s">
        <v>168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2"/>
    </row>
    <row r="90" spans="2:30" ht="15.6" x14ac:dyDescent="0.3">
      <c r="B90" s="95" t="s">
        <v>52</v>
      </c>
      <c r="C90" s="54" t="s">
        <v>53</v>
      </c>
      <c r="D90" s="55" t="s">
        <v>54</v>
      </c>
      <c r="E90" s="55" t="s">
        <v>55</v>
      </c>
      <c r="F90" s="55" t="s">
        <v>56</v>
      </c>
      <c r="G90" s="55" t="s">
        <v>57</v>
      </c>
      <c r="H90" s="55" t="s">
        <v>58</v>
      </c>
      <c r="I90" s="55" t="s">
        <v>59</v>
      </c>
      <c r="J90" s="55" t="s">
        <v>60</v>
      </c>
      <c r="K90" s="55" t="s">
        <v>61</v>
      </c>
      <c r="L90" s="55" t="s">
        <v>62</v>
      </c>
      <c r="M90" s="55" t="s">
        <v>63</v>
      </c>
      <c r="N90" s="55" t="s">
        <v>64</v>
      </c>
      <c r="O90" s="55" t="s">
        <v>65</v>
      </c>
      <c r="P90" s="56" t="s">
        <v>66</v>
      </c>
      <c r="Q90" s="57" t="s">
        <v>53</v>
      </c>
      <c r="R90" s="55" t="s">
        <v>54</v>
      </c>
      <c r="S90" s="55" t="s">
        <v>55</v>
      </c>
      <c r="T90" s="55" t="s">
        <v>56</v>
      </c>
      <c r="U90" s="55" t="s">
        <v>57</v>
      </c>
      <c r="V90" s="55" t="s">
        <v>58</v>
      </c>
      <c r="W90" s="55" t="s">
        <v>59</v>
      </c>
      <c r="X90" s="55" t="s">
        <v>60</v>
      </c>
      <c r="Y90" s="55" t="s">
        <v>61</v>
      </c>
      <c r="Z90" s="55" t="s">
        <v>62</v>
      </c>
      <c r="AA90" s="55" t="s">
        <v>63</v>
      </c>
      <c r="AB90" s="55" t="s">
        <v>64</v>
      </c>
      <c r="AC90" s="55" t="s">
        <v>65</v>
      </c>
      <c r="AD90" s="56" t="s">
        <v>66</v>
      </c>
    </row>
    <row r="91" spans="2:30" ht="16.2" thickBot="1" x14ac:dyDescent="0.35">
      <c r="B91" s="96"/>
      <c r="C91" s="58" t="s">
        <v>31</v>
      </c>
      <c r="D91" s="59">
        <f>D87+D74+D61+D50+D38+D24+D12</f>
        <v>36596</v>
      </c>
      <c r="E91" s="59">
        <f>D91</f>
        <v>36596</v>
      </c>
      <c r="F91" s="59">
        <f t="shared" ref="F91:J91" si="56">E91</f>
        <v>36596</v>
      </c>
      <c r="G91" s="59">
        <f t="shared" si="56"/>
        <v>36596</v>
      </c>
      <c r="H91" s="59">
        <f t="shared" si="56"/>
        <v>36596</v>
      </c>
      <c r="I91" s="59">
        <f t="shared" si="56"/>
        <v>36596</v>
      </c>
      <c r="J91" s="59">
        <f t="shared" si="56"/>
        <v>36596</v>
      </c>
      <c r="K91" s="59">
        <f>D87+D74+D38+D24+D12</f>
        <v>26005</v>
      </c>
      <c r="L91" s="59">
        <f>D38</f>
        <v>7097</v>
      </c>
      <c r="M91" s="59">
        <f>D38</f>
        <v>7097</v>
      </c>
      <c r="N91" s="59"/>
      <c r="O91" s="59"/>
      <c r="P91" s="60"/>
      <c r="Q91" s="61" t="s">
        <v>67</v>
      </c>
      <c r="R91" s="62">
        <f>D91/$D91</f>
        <v>1</v>
      </c>
      <c r="S91" s="63">
        <f t="shared" ref="S91:AB91" si="57">E91/$D91</f>
        <v>1</v>
      </c>
      <c r="T91" s="63">
        <f t="shared" si="57"/>
        <v>1</v>
      </c>
      <c r="U91" s="63">
        <f t="shared" si="57"/>
        <v>1</v>
      </c>
      <c r="V91" s="63">
        <f t="shared" si="57"/>
        <v>1</v>
      </c>
      <c r="W91" s="63">
        <f t="shared" si="57"/>
        <v>1</v>
      </c>
      <c r="X91" s="63">
        <f t="shared" si="57"/>
        <v>1</v>
      </c>
      <c r="Y91" s="63">
        <f t="shared" si="57"/>
        <v>0.71059678653404745</v>
      </c>
      <c r="Z91" s="63">
        <f t="shared" si="57"/>
        <v>0.19392829817466389</v>
      </c>
      <c r="AA91" s="63">
        <f t="shared" si="57"/>
        <v>0.19392829817466389</v>
      </c>
      <c r="AB91" s="63">
        <f t="shared" si="57"/>
        <v>0</v>
      </c>
      <c r="AC91" s="63"/>
      <c r="AD91" s="64"/>
    </row>
    <row r="92" spans="2:30" ht="18" thickBot="1" x14ac:dyDescent="0.35">
      <c r="B92" s="90" t="s">
        <v>169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2"/>
    </row>
    <row r="93" spans="2:30" ht="15.6" x14ac:dyDescent="0.3">
      <c r="B93" s="95" t="s">
        <v>52</v>
      </c>
      <c r="C93" s="54" t="s">
        <v>53</v>
      </c>
      <c r="D93" s="55" t="s">
        <v>54</v>
      </c>
      <c r="E93" s="55" t="s">
        <v>55</v>
      </c>
      <c r="F93" s="55" t="s">
        <v>56</v>
      </c>
      <c r="G93" s="55" t="s">
        <v>57</v>
      </c>
      <c r="H93" s="55" t="s">
        <v>58</v>
      </c>
      <c r="I93" s="55" t="s">
        <v>59</v>
      </c>
      <c r="J93" s="55" t="s">
        <v>60</v>
      </c>
      <c r="K93" s="55" t="s">
        <v>61</v>
      </c>
      <c r="L93" s="55" t="s">
        <v>62</v>
      </c>
      <c r="M93" s="55" t="s">
        <v>63</v>
      </c>
      <c r="N93" s="55" t="s">
        <v>64</v>
      </c>
      <c r="O93" s="55" t="s">
        <v>65</v>
      </c>
      <c r="P93" s="56" t="s">
        <v>66</v>
      </c>
      <c r="Q93" s="57" t="s">
        <v>53</v>
      </c>
      <c r="R93" s="55" t="s">
        <v>54</v>
      </c>
      <c r="S93" s="55" t="s">
        <v>55</v>
      </c>
      <c r="T93" s="55" t="s">
        <v>56</v>
      </c>
      <c r="U93" s="55" t="s">
        <v>57</v>
      </c>
      <c r="V93" s="55" t="s">
        <v>58</v>
      </c>
      <c r="W93" s="55" t="s">
        <v>59</v>
      </c>
      <c r="X93" s="55" t="s">
        <v>60</v>
      </c>
      <c r="Y93" s="55" t="s">
        <v>61</v>
      </c>
      <c r="Z93" s="55" t="s">
        <v>62</v>
      </c>
      <c r="AA93" s="55" t="s">
        <v>63</v>
      </c>
      <c r="AB93" s="55" t="s">
        <v>64</v>
      </c>
      <c r="AC93" s="55" t="s">
        <v>65</v>
      </c>
      <c r="AD93" s="56" t="s">
        <v>66</v>
      </c>
    </row>
    <row r="94" spans="2:30" ht="16.2" thickBot="1" x14ac:dyDescent="0.35">
      <c r="B94" s="96"/>
      <c r="C94" s="58" t="s">
        <v>31</v>
      </c>
      <c r="D94" s="59">
        <f>D87+D74+D61+D50+D38+D24+D12</f>
        <v>36596</v>
      </c>
      <c r="E94" s="59">
        <f t="shared" ref="E94:M94" si="58">E87+E74+E61+E50+E38+E24+E12</f>
        <v>32605</v>
      </c>
      <c r="F94" s="59">
        <f t="shared" si="58"/>
        <v>22888</v>
      </c>
      <c r="G94" s="59">
        <f t="shared" si="58"/>
        <v>10193</v>
      </c>
      <c r="H94" s="59">
        <f t="shared" si="58"/>
        <v>5956</v>
      </c>
      <c r="I94" s="59">
        <f t="shared" si="58"/>
        <v>4252</v>
      </c>
      <c r="J94" s="59">
        <f t="shared" si="58"/>
        <v>3786</v>
      </c>
      <c r="K94" s="59">
        <f t="shared" si="58"/>
        <v>2451</v>
      </c>
      <c r="L94" s="59">
        <f t="shared" si="58"/>
        <v>505</v>
      </c>
      <c r="M94" s="59">
        <f t="shared" si="58"/>
        <v>481</v>
      </c>
      <c r="N94" s="59"/>
      <c r="O94" s="59"/>
      <c r="P94" s="60"/>
      <c r="Q94" s="61" t="s">
        <v>67</v>
      </c>
      <c r="R94" s="62">
        <f>D94/D91</f>
        <v>1</v>
      </c>
      <c r="S94" s="63">
        <f t="shared" ref="S94:AB94" si="59">E94/E91</f>
        <v>0.89094436550442668</v>
      </c>
      <c r="T94" s="63">
        <f t="shared" si="59"/>
        <v>0.62542354355667285</v>
      </c>
      <c r="U94" s="63">
        <f t="shared" si="59"/>
        <v>0.27852770794622361</v>
      </c>
      <c r="V94" s="63">
        <f t="shared" si="59"/>
        <v>0.16275002732539076</v>
      </c>
      <c r="W94" s="63">
        <f t="shared" si="59"/>
        <v>0.11618756148212919</v>
      </c>
      <c r="X94" s="63">
        <f t="shared" si="59"/>
        <v>0.10345392939119029</v>
      </c>
      <c r="Y94" s="63">
        <f t="shared" si="59"/>
        <v>9.4251105556623721E-2</v>
      </c>
      <c r="Z94" s="63">
        <f t="shared" si="59"/>
        <v>7.1156826828237277E-2</v>
      </c>
      <c r="AA94" s="63">
        <f t="shared" si="59"/>
        <v>6.7775116246301254E-2</v>
      </c>
      <c r="AB94" s="63" t="e">
        <f t="shared" si="59"/>
        <v>#DIV/0!</v>
      </c>
      <c r="AC94" s="63"/>
      <c r="AD94" s="64"/>
    </row>
  </sheetData>
  <mergeCells count="32">
    <mergeCell ref="B2:AD2"/>
    <mergeCell ref="B3:P3"/>
    <mergeCell ref="Q3:AD3"/>
    <mergeCell ref="B11:B12"/>
    <mergeCell ref="B15:P15"/>
    <mergeCell ref="Q15:AD15"/>
    <mergeCell ref="B23:B24"/>
    <mergeCell ref="B14:AD14"/>
    <mergeCell ref="B27:P27"/>
    <mergeCell ref="Q27:AD27"/>
    <mergeCell ref="B37:B38"/>
    <mergeCell ref="B26:AD26"/>
    <mergeCell ref="B41:P41"/>
    <mergeCell ref="Q41:AD41"/>
    <mergeCell ref="B49:B50"/>
    <mergeCell ref="B40:AD40"/>
    <mergeCell ref="B53:P53"/>
    <mergeCell ref="Q53:AD53"/>
    <mergeCell ref="B76:AD76"/>
    <mergeCell ref="B89:AD89"/>
    <mergeCell ref="B60:B61"/>
    <mergeCell ref="B52:AD52"/>
    <mergeCell ref="B64:P64"/>
    <mergeCell ref="Q64:AD64"/>
    <mergeCell ref="B73:B74"/>
    <mergeCell ref="B63:AD63"/>
    <mergeCell ref="B90:B91"/>
    <mergeCell ref="B92:AD92"/>
    <mergeCell ref="B93:B94"/>
    <mergeCell ref="B77:P77"/>
    <mergeCell ref="Q77:AD77"/>
    <mergeCell ref="B86:B87"/>
  </mergeCells>
  <conditionalFormatting sqref="C5:N5">
    <cfRule type="top10" dxfId="1157" priority="1273" bottom="1" rank="1"/>
    <cfRule type="top10" dxfId="1156" priority="1274" rank="1"/>
  </conditionalFormatting>
  <conditionalFormatting sqref="C6:N6">
    <cfRule type="top10" dxfId="1155" priority="1271" bottom="1" rank="1"/>
    <cfRule type="top10" dxfId="1154" priority="1272" rank="1"/>
  </conditionalFormatting>
  <conditionalFormatting sqref="C7:N7">
    <cfRule type="top10" dxfId="1153" priority="1269" bottom="1" rank="1"/>
    <cfRule type="top10" dxfId="1152" priority="1270" rank="1"/>
  </conditionalFormatting>
  <conditionalFormatting sqref="C8:N8">
    <cfRule type="top10" dxfId="1151" priority="1267" bottom="1" rank="1"/>
    <cfRule type="top10" dxfId="1150" priority="1268" rank="1"/>
  </conditionalFormatting>
  <conditionalFormatting sqref="C9:N9">
    <cfRule type="top10" dxfId="1149" priority="1265" bottom="1" rank="1"/>
    <cfRule type="top10" dxfId="1148" priority="1266" rank="1"/>
  </conditionalFormatting>
  <conditionalFormatting sqref="C10:N10">
    <cfRule type="top10" dxfId="1147" priority="1263" bottom="1" rank="1"/>
    <cfRule type="top10" dxfId="1146" priority="1264" rank="1"/>
  </conditionalFormatting>
  <conditionalFormatting sqref="C4:N4">
    <cfRule type="containsText" dxfId="1145" priority="1229" operator="containsText" text="Family">
      <formula>NOT(ISERROR(SEARCH("Family",C4)))</formula>
    </cfRule>
    <cfRule type="containsText" dxfId="1144" priority="1244" operator="containsText" text="Alba">
      <formula>NOT(ISERROR(SEARCH("Alba",C4)))</formula>
    </cfRule>
    <cfRule type="containsText" dxfId="1143" priority="1245" operator="containsText" text="Ind">
      <formula>NOT(ISERROR(SEARCH("Ind",C4)))</formula>
    </cfRule>
    <cfRule type="containsText" dxfId="1142" priority="1246" operator="containsText" text="Lib Dem">
      <formula>NOT(ISERROR(SEARCH("Lib Dem",C4)))</formula>
    </cfRule>
    <cfRule type="containsText" dxfId="1141" priority="1247" operator="containsText" text="Green">
      <formula>NOT(ISERROR(SEARCH("Green",C4)))</formula>
    </cfRule>
    <cfRule type="containsText" dxfId="1140" priority="1248" operator="containsText" text="Conservative">
      <formula>NOT(ISERROR(SEARCH("Conservative",C4)))</formula>
    </cfRule>
    <cfRule type="containsText" dxfId="1139" priority="1249" operator="containsText" text="SNP">
      <formula>NOT(ISERROR(SEARCH("SNP",C4)))</formula>
    </cfRule>
    <cfRule type="containsText" dxfId="1138" priority="1250" operator="containsText" text="Labour">
      <formula>NOT(ISERROR(SEARCH("Labour",C4)))</formula>
    </cfRule>
  </conditionalFormatting>
  <conditionalFormatting sqref="B5">
    <cfRule type="containsText" dxfId="1137" priority="1221" operator="containsText" text="Family">
      <formula>NOT(ISERROR(SEARCH("Family",B5)))</formula>
    </cfRule>
    <cfRule type="containsText" dxfId="1136" priority="1222" operator="containsText" text="Alba">
      <formula>NOT(ISERROR(SEARCH("Alba",B5)))</formula>
    </cfRule>
    <cfRule type="containsText" dxfId="1135" priority="1223" operator="containsText" text="Ind">
      <formula>NOT(ISERROR(SEARCH("Ind",B5)))</formula>
    </cfRule>
    <cfRule type="containsText" dxfId="1134" priority="1224" operator="containsText" text="Lib Dem">
      <formula>NOT(ISERROR(SEARCH("Lib Dem",B5)))</formula>
    </cfRule>
    <cfRule type="containsText" dxfId="1133" priority="1225" operator="containsText" text="Green">
      <formula>NOT(ISERROR(SEARCH("Green",B5)))</formula>
    </cfRule>
    <cfRule type="containsText" dxfId="1132" priority="1226" operator="containsText" text="Conservative">
      <formula>NOT(ISERROR(SEARCH("Conservative",B5)))</formula>
    </cfRule>
    <cfRule type="containsText" dxfId="1131" priority="1227" operator="containsText" text="SNP">
      <formula>NOT(ISERROR(SEARCH("SNP",B5)))</formula>
    </cfRule>
    <cfRule type="containsText" dxfId="1130" priority="1228" operator="containsText" text="Labour">
      <formula>NOT(ISERROR(SEARCH("Labour",B5)))</formula>
    </cfRule>
  </conditionalFormatting>
  <conditionalFormatting sqref="B6">
    <cfRule type="containsText" dxfId="1129" priority="1213" operator="containsText" text="Family">
      <formula>NOT(ISERROR(SEARCH("Family",B6)))</formula>
    </cfRule>
    <cfRule type="containsText" dxfId="1128" priority="1214" operator="containsText" text="Alba">
      <formula>NOT(ISERROR(SEARCH("Alba",B6)))</formula>
    </cfRule>
    <cfRule type="containsText" dxfId="1127" priority="1215" operator="containsText" text="Ind">
      <formula>NOT(ISERROR(SEARCH("Ind",B6)))</formula>
    </cfRule>
    <cfRule type="containsText" dxfId="1126" priority="1216" operator="containsText" text="Lib Dem">
      <formula>NOT(ISERROR(SEARCH("Lib Dem",B6)))</formula>
    </cfRule>
    <cfRule type="containsText" dxfId="1125" priority="1217" operator="containsText" text="Green">
      <formula>NOT(ISERROR(SEARCH("Green",B6)))</formula>
    </cfRule>
    <cfRule type="containsText" dxfId="1124" priority="1218" operator="containsText" text="Conservative">
      <formula>NOT(ISERROR(SEARCH("Conservative",B6)))</formula>
    </cfRule>
    <cfRule type="containsText" dxfId="1123" priority="1219" operator="containsText" text="SNP">
      <formula>NOT(ISERROR(SEARCH("SNP",B6)))</formula>
    </cfRule>
    <cfRule type="containsText" dxfId="1122" priority="1220" operator="containsText" text="Labour">
      <formula>NOT(ISERROR(SEARCH("Labour",B6)))</formula>
    </cfRule>
  </conditionalFormatting>
  <conditionalFormatting sqref="B7">
    <cfRule type="containsText" dxfId="1121" priority="1205" operator="containsText" text="Family">
      <formula>NOT(ISERROR(SEARCH("Family",B7)))</formula>
    </cfRule>
    <cfRule type="containsText" dxfId="1120" priority="1206" operator="containsText" text="Alba">
      <formula>NOT(ISERROR(SEARCH("Alba",B7)))</formula>
    </cfRule>
    <cfRule type="containsText" dxfId="1119" priority="1207" operator="containsText" text="Ind">
      <formula>NOT(ISERROR(SEARCH("Ind",B7)))</formula>
    </cfRule>
    <cfRule type="containsText" dxfId="1118" priority="1208" operator="containsText" text="Lib Dem">
      <formula>NOT(ISERROR(SEARCH("Lib Dem",B7)))</formula>
    </cfRule>
    <cfRule type="containsText" dxfId="1117" priority="1209" operator="containsText" text="Green">
      <formula>NOT(ISERROR(SEARCH("Green",B7)))</formula>
    </cfRule>
    <cfRule type="containsText" dxfId="1116" priority="1210" operator="containsText" text="Conservative">
      <formula>NOT(ISERROR(SEARCH("Conservative",B7)))</formula>
    </cfRule>
    <cfRule type="containsText" dxfId="1115" priority="1211" operator="containsText" text="SNP">
      <formula>NOT(ISERROR(SEARCH("SNP",B7)))</formula>
    </cfRule>
    <cfRule type="containsText" dxfId="1114" priority="1212" operator="containsText" text="Labour">
      <formula>NOT(ISERROR(SEARCH("Labour",B7)))</formula>
    </cfRule>
  </conditionalFormatting>
  <conditionalFormatting sqref="B8">
    <cfRule type="containsText" dxfId="1113" priority="1197" operator="containsText" text="Family">
      <formula>NOT(ISERROR(SEARCH("Family",B8)))</formula>
    </cfRule>
    <cfRule type="containsText" dxfId="1112" priority="1198" operator="containsText" text="Alba">
      <formula>NOT(ISERROR(SEARCH("Alba",B8)))</formula>
    </cfRule>
    <cfRule type="containsText" dxfId="1111" priority="1199" operator="containsText" text="Ind">
      <formula>NOT(ISERROR(SEARCH("Ind",B8)))</formula>
    </cfRule>
    <cfRule type="containsText" dxfId="1110" priority="1200" operator="containsText" text="Lib Dem">
      <formula>NOT(ISERROR(SEARCH("Lib Dem",B8)))</formula>
    </cfRule>
    <cfRule type="containsText" dxfId="1109" priority="1201" operator="containsText" text="Green">
      <formula>NOT(ISERROR(SEARCH("Green",B8)))</formula>
    </cfRule>
    <cfRule type="containsText" dxfId="1108" priority="1202" operator="containsText" text="Conservative">
      <formula>NOT(ISERROR(SEARCH("Conservative",B8)))</formula>
    </cfRule>
    <cfRule type="containsText" dxfId="1107" priority="1203" operator="containsText" text="SNP">
      <formula>NOT(ISERROR(SEARCH("SNP",B8)))</formula>
    </cfRule>
    <cfRule type="containsText" dxfId="1106" priority="1204" operator="containsText" text="Labour">
      <formula>NOT(ISERROR(SEARCH("Labour",B8)))</formula>
    </cfRule>
  </conditionalFormatting>
  <conditionalFormatting sqref="B9">
    <cfRule type="containsText" dxfId="1105" priority="1189" operator="containsText" text="Family">
      <formula>NOT(ISERROR(SEARCH("Family",B9)))</formula>
    </cfRule>
    <cfRule type="containsText" dxfId="1104" priority="1190" operator="containsText" text="Alba">
      <formula>NOT(ISERROR(SEARCH("Alba",B9)))</formula>
    </cfRule>
    <cfRule type="containsText" dxfId="1103" priority="1191" operator="containsText" text="Ind">
      <formula>NOT(ISERROR(SEARCH("Ind",B9)))</formula>
    </cfRule>
    <cfRule type="containsText" dxfId="1102" priority="1192" operator="containsText" text="Lib Dem">
      <formula>NOT(ISERROR(SEARCH("Lib Dem",B9)))</formula>
    </cfRule>
    <cfRule type="containsText" dxfId="1101" priority="1193" operator="containsText" text="Green">
      <formula>NOT(ISERROR(SEARCH("Green",B9)))</formula>
    </cfRule>
    <cfRule type="containsText" dxfId="1100" priority="1194" operator="containsText" text="Conservative">
      <formula>NOT(ISERROR(SEARCH("Conservative",B9)))</formula>
    </cfRule>
    <cfRule type="containsText" dxfId="1099" priority="1195" operator="containsText" text="SNP">
      <formula>NOT(ISERROR(SEARCH("SNP",B9)))</formula>
    </cfRule>
    <cfRule type="containsText" dxfId="1098" priority="1196" operator="containsText" text="Labour">
      <formula>NOT(ISERROR(SEARCH("Labour",B9)))</formula>
    </cfRule>
  </conditionalFormatting>
  <conditionalFormatting sqref="B10">
    <cfRule type="containsText" dxfId="1097" priority="1181" operator="containsText" text="Family">
      <formula>NOT(ISERROR(SEARCH("Family",B10)))</formula>
    </cfRule>
    <cfRule type="containsText" dxfId="1096" priority="1182" operator="containsText" text="Alba">
      <formula>NOT(ISERROR(SEARCH("Alba",B10)))</formula>
    </cfRule>
    <cfRule type="containsText" dxfId="1095" priority="1183" operator="containsText" text="Ind">
      <formula>NOT(ISERROR(SEARCH("Ind",B10)))</formula>
    </cfRule>
    <cfRule type="containsText" dxfId="1094" priority="1184" operator="containsText" text="Lib Dem">
      <formula>NOT(ISERROR(SEARCH("Lib Dem",B10)))</formula>
    </cfRule>
    <cfRule type="containsText" dxfId="1093" priority="1185" operator="containsText" text="Green">
      <formula>NOT(ISERROR(SEARCH("Green",B10)))</formula>
    </cfRule>
    <cfRule type="containsText" dxfId="1092" priority="1186" operator="containsText" text="Conservative">
      <formula>NOT(ISERROR(SEARCH("Conservative",B10)))</formula>
    </cfRule>
    <cfRule type="containsText" dxfId="1091" priority="1187" operator="containsText" text="SNP">
      <formula>NOT(ISERROR(SEARCH("SNP",B10)))</formula>
    </cfRule>
    <cfRule type="containsText" dxfId="1090" priority="1188" operator="containsText" text="Labour">
      <formula>NOT(ISERROR(SEARCH("Labour",B10)))</formula>
    </cfRule>
  </conditionalFormatting>
  <conditionalFormatting sqref="R4:X4">
    <cfRule type="containsText" dxfId="1089" priority="1165" operator="containsText" text="Family">
      <formula>NOT(ISERROR(SEARCH("Family",R4)))</formula>
    </cfRule>
    <cfRule type="containsText" dxfId="1088" priority="1166" operator="containsText" text="Alba">
      <formula>NOT(ISERROR(SEARCH("Alba",R4)))</formula>
    </cfRule>
    <cfRule type="containsText" dxfId="1087" priority="1167" operator="containsText" text="Ind">
      <formula>NOT(ISERROR(SEARCH("Ind",R4)))</formula>
    </cfRule>
    <cfRule type="containsText" dxfId="1086" priority="1168" operator="containsText" text="Lib Dem">
      <formula>NOT(ISERROR(SEARCH("Lib Dem",R4)))</formula>
    </cfRule>
    <cfRule type="containsText" dxfId="1085" priority="1169" operator="containsText" text="Green">
      <formula>NOT(ISERROR(SEARCH("Green",R4)))</formula>
    </cfRule>
    <cfRule type="containsText" dxfId="1084" priority="1170" operator="containsText" text="Conservative">
      <formula>NOT(ISERROR(SEARCH("Conservative",R4)))</formula>
    </cfRule>
    <cfRule type="containsText" dxfId="1083" priority="1171" operator="containsText" text="SNP">
      <formula>NOT(ISERROR(SEARCH("SNP",R4)))</formula>
    </cfRule>
    <cfRule type="containsText" dxfId="1082" priority="1172" operator="containsText" text="Labour">
      <formula>NOT(ISERROR(SEARCH("Labour",R4)))</formula>
    </cfRule>
  </conditionalFormatting>
  <conditionalFormatting sqref="Q5">
    <cfRule type="containsText" dxfId="1081" priority="1157" operator="containsText" text="Family">
      <formula>NOT(ISERROR(SEARCH("Family",Q5)))</formula>
    </cfRule>
    <cfRule type="containsText" dxfId="1080" priority="1158" operator="containsText" text="Alba">
      <formula>NOT(ISERROR(SEARCH("Alba",Q5)))</formula>
    </cfRule>
    <cfRule type="containsText" dxfId="1079" priority="1159" operator="containsText" text="Ind">
      <formula>NOT(ISERROR(SEARCH("Ind",Q5)))</formula>
    </cfRule>
    <cfRule type="containsText" dxfId="1078" priority="1160" operator="containsText" text="Lib Dem">
      <formula>NOT(ISERROR(SEARCH("Lib Dem",Q5)))</formula>
    </cfRule>
    <cfRule type="containsText" dxfId="1077" priority="1161" operator="containsText" text="Green">
      <formula>NOT(ISERROR(SEARCH("Green",Q5)))</formula>
    </cfRule>
    <cfRule type="containsText" dxfId="1076" priority="1162" operator="containsText" text="Conservative">
      <formula>NOT(ISERROR(SEARCH("Conservative",Q5)))</formula>
    </cfRule>
    <cfRule type="containsText" dxfId="1075" priority="1163" operator="containsText" text="SNP">
      <formula>NOT(ISERROR(SEARCH("SNP",Q5)))</formula>
    </cfRule>
    <cfRule type="containsText" dxfId="1074" priority="1164" operator="containsText" text="Labour">
      <formula>NOT(ISERROR(SEARCH("Labour",Q5)))</formula>
    </cfRule>
  </conditionalFormatting>
  <conditionalFormatting sqref="Q6">
    <cfRule type="containsText" dxfId="1073" priority="1149" operator="containsText" text="Family">
      <formula>NOT(ISERROR(SEARCH("Family",Q6)))</formula>
    </cfRule>
    <cfRule type="containsText" dxfId="1072" priority="1150" operator="containsText" text="Alba">
      <formula>NOT(ISERROR(SEARCH("Alba",Q6)))</formula>
    </cfRule>
    <cfRule type="containsText" dxfId="1071" priority="1151" operator="containsText" text="Ind">
      <formula>NOT(ISERROR(SEARCH("Ind",Q6)))</formula>
    </cfRule>
    <cfRule type="containsText" dxfId="1070" priority="1152" operator="containsText" text="Lib Dem">
      <formula>NOT(ISERROR(SEARCH("Lib Dem",Q6)))</formula>
    </cfRule>
    <cfRule type="containsText" dxfId="1069" priority="1153" operator="containsText" text="Green">
      <formula>NOT(ISERROR(SEARCH("Green",Q6)))</formula>
    </cfRule>
    <cfRule type="containsText" dxfId="1068" priority="1154" operator="containsText" text="Conservative">
      <formula>NOT(ISERROR(SEARCH("Conservative",Q6)))</formula>
    </cfRule>
    <cfRule type="containsText" dxfId="1067" priority="1155" operator="containsText" text="SNP">
      <formula>NOT(ISERROR(SEARCH("SNP",Q6)))</formula>
    </cfRule>
    <cfRule type="containsText" dxfId="1066" priority="1156" operator="containsText" text="Labour">
      <formula>NOT(ISERROR(SEARCH("Labour",Q6)))</formula>
    </cfRule>
  </conditionalFormatting>
  <conditionalFormatting sqref="Q7">
    <cfRule type="containsText" dxfId="1065" priority="1141" operator="containsText" text="Family">
      <formula>NOT(ISERROR(SEARCH("Family",Q7)))</formula>
    </cfRule>
    <cfRule type="containsText" dxfId="1064" priority="1142" operator="containsText" text="Alba">
      <formula>NOT(ISERROR(SEARCH("Alba",Q7)))</formula>
    </cfRule>
    <cfRule type="containsText" dxfId="1063" priority="1143" operator="containsText" text="Ind">
      <formula>NOT(ISERROR(SEARCH("Ind",Q7)))</formula>
    </cfRule>
    <cfRule type="containsText" dxfId="1062" priority="1144" operator="containsText" text="Lib Dem">
      <formula>NOT(ISERROR(SEARCH("Lib Dem",Q7)))</formula>
    </cfRule>
    <cfRule type="containsText" dxfId="1061" priority="1145" operator="containsText" text="Green">
      <formula>NOT(ISERROR(SEARCH("Green",Q7)))</formula>
    </cfRule>
    <cfRule type="containsText" dxfId="1060" priority="1146" operator="containsText" text="Conservative">
      <formula>NOT(ISERROR(SEARCH("Conservative",Q7)))</formula>
    </cfRule>
    <cfRule type="containsText" dxfId="1059" priority="1147" operator="containsText" text="SNP">
      <formula>NOT(ISERROR(SEARCH("SNP",Q7)))</formula>
    </cfRule>
    <cfRule type="containsText" dxfId="1058" priority="1148" operator="containsText" text="Labour">
      <formula>NOT(ISERROR(SEARCH("Labour",Q7)))</formula>
    </cfRule>
  </conditionalFormatting>
  <conditionalFormatting sqref="Q8">
    <cfRule type="containsText" dxfId="1057" priority="1133" operator="containsText" text="Family">
      <formula>NOT(ISERROR(SEARCH("Family",Q8)))</formula>
    </cfRule>
    <cfRule type="containsText" dxfId="1056" priority="1134" operator="containsText" text="Alba">
      <formula>NOT(ISERROR(SEARCH("Alba",Q8)))</formula>
    </cfRule>
    <cfRule type="containsText" dxfId="1055" priority="1135" operator="containsText" text="Ind">
      <formula>NOT(ISERROR(SEARCH("Ind",Q8)))</formula>
    </cfRule>
    <cfRule type="containsText" dxfId="1054" priority="1136" operator="containsText" text="Lib Dem">
      <formula>NOT(ISERROR(SEARCH("Lib Dem",Q8)))</formula>
    </cfRule>
    <cfRule type="containsText" dxfId="1053" priority="1137" operator="containsText" text="Green">
      <formula>NOT(ISERROR(SEARCH("Green",Q8)))</formula>
    </cfRule>
    <cfRule type="containsText" dxfId="1052" priority="1138" operator="containsText" text="Conservative">
      <formula>NOT(ISERROR(SEARCH("Conservative",Q8)))</formula>
    </cfRule>
    <cfRule type="containsText" dxfId="1051" priority="1139" operator="containsText" text="SNP">
      <formula>NOT(ISERROR(SEARCH("SNP",Q8)))</formula>
    </cfRule>
    <cfRule type="containsText" dxfId="1050" priority="1140" operator="containsText" text="Labour">
      <formula>NOT(ISERROR(SEARCH("Labour",Q8)))</formula>
    </cfRule>
  </conditionalFormatting>
  <conditionalFormatting sqref="Q9">
    <cfRule type="containsText" dxfId="1049" priority="1125" operator="containsText" text="Family">
      <formula>NOT(ISERROR(SEARCH("Family",Q9)))</formula>
    </cfRule>
    <cfRule type="containsText" dxfId="1048" priority="1126" operator="containsText" text="Alba">
      <formula>NOT(ISERROR(SEARCH("Alba",Q9)))</formula>
    </cfRule>
    <cfRule type="containsText" dxfId="1047" priority="1127" operator="containsText" text="Ind">
      <formula>NOT(ISERROR(SEARCH("Ind",Q9)))</formula>
    </cfRule>
    <cfRule type="containsText" dxfId="1046" priority="1128" operator="containsText" text="Lib Dem">
      <formula>NOT(ISERROR(SEARCH("Lib Dem",Q9)))</formula>
    </cfRule>
    <cfRule type="containsText" dxfId="1045" priority="1129" operator="containsText" text="Green">
      <formula>NOT(ISERROR(SEARCH("Green",Q9)))</formula>
    </cfRule>
    <cfRule type="containsText" dxfId="1044" priority="1130" operator="containsText" text="Conservative">
      <formula>NOT(ISERROR(SEARCH("Conservative",Q9)))</formula>
    </cfRule>
    <cfRule type="containsText" dxfId="1043" priority="1131" operator="containsText" text="SNP">
      <formula>NOT(ISERROR(SEARCH("SNP",Q9)))</formula>
    </cfRule>
    <cfRule type="containsText" dxfId="1042" priority="1132" operator="containsText" text="Labour">
      <formula>NOT(ISERROR(SEARCH("Labour",Q9)))</formula>
    </cfRule>
  </conditionalFormatting>
  <conditionalFormatting sqref="Q10">
    <cfRule type="containsText" dxfId="1041" priority="1117" operator="containsText" text="Family">
      <formula>NOT(ISERROR(SEARCH("Family",Q10)))</formula>
    </cfRule>
    <cfRule type="containsText" dxfId="1040" priority="1118" operator="containsText" text="Alba">
      <formula>NOT(ISERROR(SEARCH("Alba",Q10)))</formula>
    </cfRule>
    <cfRule type="containsText" dxfId="1039" priority="1119" operator="containsText" text="Ind">
      <formula>NOT(ISERROR(SEARCH("Ind",Q10)))</formula>
    </cfRule>
    <cfRule type="containsText" dxfId="1038" priority="1120" operator="containsText" text="Lib Dem">
      <formula>NOT(ISERROR(SEARCH("Lib Dem",Q10)))</formula>
    </cfRule>
    <cfRule type="containsText" dxfId="1037" priority="1121" operator="containsText" text="Green">
      <formula>NOT(ISERROR(SEARCH("Green",Q10)))</formula>
    </cfRule>
    <cfRule type="containsText" dxfId="1036" priority="1122" operator="containsText" text="Conservative">
      <formula>NOT(ISERROR(SEARCH("Conservative",Q10)))</formula>
    </cfRule>
    <cfRule type="containsText" dxfId="1035" priority="1123" operator="containsText" text="SNP">
      <formula>NOT(ISERROR(SEARCH("SNP",Q10)))</formula>
    </cfRule>
    <cfRule type="containsText" dxfId="1034" priority="1124" operator="containsText" text="Labour">
      <formula>NOT(ISERROR(SEARCH("Labour",Q10)))</formula>
    </cfRule>
  </conditionalFormatting>
  <conditionalFormatting sqref="C17:N17">
    <cfRule type="top10" dxfId="1033" priority="1107" bottom="1" rank="1"/>
    <cfRule type="top10" dxfId="1032" priority="1108" rank="1"/>
  </conditionalFormatting>
  <conditionalFormatting sqref="C18:N18">
    <cfRule type="top10" dxfId="1031" priority="1105" bottom="1" rank="1"/>
    <cfRule type="top10" dxfId="1030" priority="1106" rank="1"/>
  </conditionalFormatting>
  <conditionalFormatting sqref="C19:N19">
    <cfRule type="top10" dxfId="1029" priority="1103" bottom="1" rank="1"/>
    <cfRule type="top10" dxfId="1028" priority="1104" rank="1"/>
  </conditionalFormatting>
  <conditionalFormatting sqref="C20:N20">
    <cfRule type="top10" dxfId="1027" priority="1101" bottom="1" rank="1"/>
    <cfRule type="top10" dxfId="1026" priority="1102" rank="1"/>
  </conditionalFormatting>
  <conditionalFormatting sqref="C21:N21">
    <cfRule type="top10" dxfId="1025" priority="1099" bottom="1" rank="1"/>
    <cfRule type="top10" dxfId="1024" priority="1100" rank="1"/>
  </conditionalFormatting>
  <conditionalFormatting sqref="C22:N22">
    <cfRule type="top10" dxfId="1023" priority="1097" bottom="1" rank="1"/>
    <cfRule type="top10" dxfId="1022" priority="1098" rank="1"/>
  </conditionalFormatting>
  <conditionalFormatting sqref="C16:N16">
    <cfRule type="containsText" dxfId="1021" priority="1063" operator="containsText" text="Family">
      <formula>NOT(ISERROR(SEARCH("Family",C16)))</formula>
    </cfRule>
    <cfRule type="containsText" dxfId="1020" priority="1078" operator="containsText" text="Alba">
      <formula>NOT(ISERROR(SEARCH("Alba",C16)))</formula>
    </cfRule>
    <cfRule type="containsText" dxfId="1019" priority="1079" operator="containsText" text="Ind">
      <formula>NOT(ISERROR(SEARCH("Ind",C16)))</formula>
    </cfRule>
    <cfRule type="containsText" dxfId="1018" priority="1080" operator="containsText" text="Lib Dem">
      <formula>NOT(ISERROR(SEARCH("Lib Dem",C16)))</formula>
    </cfRule>
    <cfRule type="containsText" dxfId="1017" priority="1081" operator="containsText" text="Green">
      <formula>NOT(ISERROR(SEARCH("Green",C16)))</formula>
    </cfRule>
    <cfRule type="containsText" dxfId="1016" priority="1082" operator="containsText" text="Conservative">
      <formula>NOT(ISERROR(SEARCH("Conservative",C16)))</formula>
    </cfRule>
    <cfRule type="containsText" dxfId="1015" priority="1083" operator="containsText" text="SNP">
      <formula>NOT(ISERROR(SEARCH("SNP",C16)))</formula>
    </cfRule>
    <cfRule type="containsText" dxfId="1014" priority="1084" operator="containsText" text="Labour">
      <formula>NOT(ISERROR(SEARCH("Labour",C16)))</formula>
    </cfRule>
  </conditionalFormatting>
  <conditionalFormatting sqref="B17:B18">
    <cfRule type="containsText" dxfId="1013" priority="1055" operator="containsText" text="Family">
      <formula>NOT(ISERROR(SEARCH("Family",B17)))</formula>
    </cfRule>
    <cfRule type="containsText" dxfId="1012" priority="1056" operator="containsText" text="Alba">
      <formula>NOT(ISERROR(SEARCH("Alba",B17)))</formula>
    </cfRule>
    <cfRule type="containsText" dxfId="1011" priority="1057" operator="containsText" text="Ind">
      <formula>NOT(ISERROR(SEARCH("Ind",B17)))</formula>
    </cfRule>
    <cfRule type="containsText" dxfId="1010" priority="1058" operator="containsText" text="Lib Dem">
      <formula>NOT(ISERROR(SEARCH("Lib Dem",B17)))</formula>
    </cfRule>
    <cfRule type="containsText" dxfId="1009" priority="1059" operator="containsText" text="Green">
      <formula>NOT(ISERROR(SEARCH("Green",B17)))</formula>
    </cfRule>
    <cfRule type="containsText" dxfId="1008" priority="1060" operator="containsText" text="Conservative">
      <formula>NOT(ISERROR(SEARCH("Conservative",B17)))</formula>
    </cfRule>
    <cfRule type="containsText" dxfId="1007" priority="1061" operator="containsText" text="SNP">
      <formula>NOT(ISERROR(SEARCH("SNP",B17)))</formula>
    </cfRule>
    <cfRule type="containsText" dxfId="1006" priority="1062" operator="containsText" text="Labour">
      <formula>NOT(ISERROR(SEARCH("Labour",B17)))</formula>
    </cfRule>
  </conditionalFormatting>
  <conditionalFormatting sqref="B19">
    <cfRule type="containsText" dxfId="1005" priority="1047" operator="containsText" text="Family">
      <formula>NOT(ISERROR(SEARCH("Family",B19)))</formula>
    </cfRule>
    <cfRule type="containsText" dxfId="1004" priority="1048" operator="containsText" text="Alba">
      <formula>NOT(ISERROR(SEARCH("Alba",B19)))</formula>
    </cfRule>
    <cfRule type="containsText" dxfId="1003" priority="1049" operator="containsText" text="Ind">
      <formula>NOT(ISERROR(SEARCH("Ind",B19)))</formula>
    </cfRule>
    <cfRule type="containsText" dxfId="1002" priority="1050" operator="containsText" text="Lib Dem">
      <formula>NOT(ISERROR(SEARCH("Lib Dem",B19)))</formula>
    </cfRule>
    <cfRule type="containsText" dxfId="1001" priority="1051" operator="containsText" text="Green">
      <formula>NOT(ISERROR(SEARCH("Green",B19)))</formula>
    </cfRule>
    <cfRule type="containsText" dxfId="1000" priority="1052" operator="containsText" text="Conservative">
      <formula>NOT(ISERROR(SEARCH("Conservative",B19)))</formula>
    </cfRule>
    <cfRule type="containsText" dxfId="999" priority="1053" operator="containsText" text="SNP">
      <formula>NOT(ISERROR(SEARCH("SNP",B19)))</formula>
    </cfRule>
    <cfRule type="containsText" dxfId="998" priority="1054" operator="containsText" text="Labour">
      <formula>NOT(ISERROR(SEARCH("Labour",B19)))</formula>
    </cfRule>
  </conditionalFormatting>
  <conditionalFormatting sqref="B20">
    <cfRule type="containsText" dxfId="997" priority="1039" operator="containsText" text="Family">
      <formula>NOT(ISERROR(SEARCH("Family",B20)))</formula>
    </cfRule>
    <cfRule type="containsText" dxfId="996" priority="1040" operator="containsText" text="Alba">
      <formula>NOT(ISERROR(SEARCH("Alba",B20)))</formula>
    </cfRule>
    <cfRule type="containsText" dxfId="995" priority="1041" operator="containsText" text="Ind">
      <formula>NOT(ISERROR(SEARCH("Ind",B20)))</formula>
    </cfRule>
    <cfRule type="containsText" dxfId="994" priority="1042" operator="containsText" text="Lib Dem">
      <formula>NOT(ISERROR(SEARCH("Lib Dem",B20)))</formula>
    </cfRule>
    <cfRule type="containsText" dxfId="993" priority="1043" operator="containsText" text="Green">
      <formula>NOT(ISERROR(SEARCH("Green",B20)))</formula>
    </cfRule>
    <cfRule type="containsText" dxfId="992" priority="1044" operator="containsText" text="Conservative">
      <formula>NOT(ISERROR(SEARCH("Conservative",B20)))</formula>
    </cfRule>
    <cfRule type="containsText" dxfId="991" priority="1045" operator="containsText" text="SNP">
      <formula>NOT(ISERROR(SEARCH("SNP",B20)))</formula>
    </cfRule>
    <cfRule type="containsText" dxfId="990" priority="1046" operator="containsText" text="Labour">
      <formula>NOT(ISERROR(SEARCH("Labour",B20)))</formula>
    </cfRule>
  </conditionalFormatting>
  <conditionalFormatting sqref="B20:B21">
    <cfRule type="containsText" dxfId="989" priority="1031" operator="containsText" text="Family">
      <formula>NOT(ISERROR(SEARCH("Family",B20)))</formula>
    </cfRule>
    <cfRule type="containsText" dxfId="988" priority="1032" operator="containsText" text="Alba">
      <formula>NOT(ISERROR(SEARCH("Alba",B20)))</formula>
    </cfRule>
    <cfRule type="containsText" dxfId="987" priority="1033" operator="containsText" text="Ind">
      <formula>NOT(ISERROR(SEARCH("Ind",B20)))</formula>
    </cfRule>
    <cfRule type="containsText" dxfId="986" priority="1034" operator="containsText" text="Lib Dem">
      <formula>NOT(ISERROR(SEARCH("Lib Dem",B20)))</formula>
    </cfRule>
    <cfRule type="containsText" dxfId="985" priority="1035" operator="containsText" text="Green">
      <formula>NOT(ISERROR(SEARCH("Green",B20)))</formula>
    </cfRule>
    <cfRule type="containsText" dxfId="984" priority="1036" operator="containsText" text="Conservative">
      <formula>NOT(ISERROR(SEARCH("Conservative",B20)))</formula>
    </cfRule>
    <cfRule type="containsText" dxfId="983" priority="1037" operator="containsText" text="SNP">
      <formula>NOT(ISERROR(SEARCH("SNP",B20)))</formula>
    </cfRule>
    <cfRule type="containsText" dxfId="982" priority="1038" operator="containsText" text="Labour">
      <formula>NOT(ISERROR(SEARCH("Labour",B20)))</formula>
    </cfRule>
  </conditionalFormatting>
  <conditionalFormatting sqref="B21:B22">
    <cfRule type="containsText" dxfId="981" priority="1023" operator="containsText" text="Family">
      <formula>NOT(ISERROR(SEARCH("Family",B21)))</formula>
    </cfRule>
    <cfRule type="containsText" dxfId="980" priority="1024" operator="containsText" text="Alba">
      <formula>NOT(ISERROR(SEARCH("Alba",B21)))</formula>
    </cfRule>
    <cfRule type="containsText" dxfId="979" priority="1025" operator="containsText" text="Ind">
      <formula>NOT(ISERROR(SEARCH("Ind",B21)))</formula>
    </cfRule>
    <cfRule type="containsText" dxfId="978" priority="1026" operator="containsText" text="Lib Dem">
      <formula>NOT(ISERROR(SEARCH("Lib Dem",B21)))</formula>
    </cfRule>
    <cfRule type="containsText" dxfId="977" priority="1027" operator="containsText" text="Green">
      <formula>NOT(ISERROR(SEARCH("Green",B21)))</formula>
    </cfRule>
    <cfRule type="containsText" dxfId="976" priority="1028" operator="containsText" text="Conservative">
      <formula>NOT(ISERROR(SEARCH("Conservative",B21)))</formula>
    </cfRule>
    <cfRule type="containsText" dxfId="975" priority="1029" operator="containsText" text="SNP">
      <formula>NOT(ISERROR(SEARCH("SNP",B21)))</formula>
    </cfRule>
    <cfRule type="containsText" dxfId="974" priority="1030" operator="containsText" text="Labour">
      <formula>NOT(ISERROR(SEARCH("Labour",B21)))</formula>
    </cfRule>
  </conditionalFormatting>
  <conditionalFormatting sqref="B21:B22">
    <cfRule type="containsText" dxfId="973" priority="1015" operator="containsText" text="Family">
      <formula>NOT(ISERROR(SEARCH("Family",B21)))</formula>
    </cfRule>
    <cfRule type="containsText" dxfId="972" priority="1016" operator="containsText" text="Alba">
      <formula>NOT(ISERROR(SEARCH("Alba",B21)))</formula>
    </cfRule>
    <cfRule type="containsText" dxfId="971" priority="1017" operator="containsText" text="Ind">
      <formula>NOT(ISERROR(SEARCH("Ind",B21)))</formula>
    </cfRule>
    <cfRule type="containsText" dxfId="970" priority="1018" operator="containsText" text="Lib Dem">
      <formula>NOT(ISERROR(SEARCH("Lib Dem",B21)))</formula>
    </cfRule>
    <cfRule type="containsText" dxfId="969" priority="1019" operator="containsText" text="Green">
      <formula>NOT(ISERROR(SEARCH("Green",B21)))</formula>
    </cfRule>
    <cfRule type="containsText" dxfId="968" priority="1020" operator="containsText" text="Conservative">
      <formula>NOT(ISERROR(SEARCH("Conservative",B21)))</formula>
    </cfRule>
    <cfRule type="containsText" dxfId="967" priority="1021" operator="containsText" text="SNP">
      <formula>NOT(ISERROR(SEARCH("SNP",B21)))</formula>
    </cfRule>
    <cfRule type="containsText" dxfId="966" priority="1022" operator="containsText" text="Labour">
      <formula>NOT(ISERROR(SEARCH("Labour",B21)))</formula>
    </cfRule>
  </conditionalFormatting>
  <conditionalFormatting sqref="R16:AC16">
    <cfRule type="containsText" dxfId="965" priority="1007" operator="containsText" text="Family">
      <formula>NOT(ISERROR(SEARCH("Family",R16)))</formula>
    </cfRule>
    <cfRule type="containsText" dxfId="964" priority="1008" operator="containsText" text="Alba">
      <formula>NOT(ISERROR(SEARCH("Alba",R16)))</formula>
    </cfRule>
    <cfRule type="containsText" dxfId="963" priority="1009" operator="containsText" text="Ind">
      <formula>NOT(ISERROR(SEARCH("Ind",R16)))</formula>
    </cfRule>
    <cfRule type="containsText" dxfId="962" priority="1010" operator="containsText" text="Lib Dem">
      <formula>NOT(ISERROR(SEARCH("Lib Dem",R16)))</formula>
    </cfRule>
    <cfRule type="containsText" dxfId="961" priority="1011" operator="containsText" text="Green">
      <formula>NOT(ISERROR(SEARCH("Green",R16)))</formula>
    </cfRule>
    <cfRule type="containsText" dxfId="960" priority="1012" operator="containsText" text="Conservative">
      <formula>NOT(ISERROR(SEARCH("Conservative",R16)))</formula>
    </cfRule>
    <cfRule type="containsText" dxfId="959" priority="1013" operator="containsText" text="SNP">
      <formula>NOT(ISERROR(SEARCH("SNP",R16)))</formula>
    </cfRule>
    <cfRule type="containsText" dxfId="958" priority="1014" operator="containsText" text="Labour">
      <formula>NOT(ISERROR(SEARCH("Labour",R16)))</formula>
    </cfRule>
  </conditionalFormatting>
  <conditionalFormatting sqref="Q17">
    <cfRule type="containsText" dxfId="957" priority="999" operator="containsText" text="Family">
      <formula>NOT(ISERROR(SEARCH("Family",Q17)))</formula>
    </cfRule>
    <cfRule type="containsText" dxfId="956" priority="1000" operator="containsText" text="Alba">
      <formula>NOT(ISERROR(SEARCH("Alba",Q17)))</formula>
    </cfRule>
    <cfRule type="containsText" dxfId="955" priority="1001" operator="containsText" text="Ind">
      <formula>NOT(ISERROR(SEARCH("Ind",Q17)))</formula>
    </cfRule>
    <cfRule type="containsText" dxfId="954" priority="1002" operator="containsText" text="Lib Dem">
      <formula>NOT(ISERROR(SEARCH("Lib Dem",Q17)))</formula>
    </cfRule>
    <cfRule type="containsText" dxfId="953" priority="1003" operator="containsText" text="Green">
      <formula>NOT(ISERROR(SEARCH("Green",Q17)))</formula>
    </cfRule>
    <cfRule type="containsText" dxfId="952" priority="1004" operator="containsText" text="Conservative">
      <formula>NOT(ISERROR(SEARCH("Conservative",Q17)))</formula>
    </cfRule>
    <cfRule type="containsText" dxfId="951" priority="1005" operator="containsText" text="SNP">
      <formula>NOT(ISERROR(SEARCH("SNP",Q17)))</formula>
    </cfRule>
    <cfRule type="containsText" dxfId="950" priority="1006" operator="containsText" text="Labour">
      <formula>NOT(ISERROR(SEARCH("Labour",Q17)))</formula>
    </cfRule>
  </conditionalFormatting>
  <conditionalFormatting sqref="Q18">
    <cfRule type="containsText" dxfId="949" priority="991" operator="containsText" text="Family">
      <formula>NOT(ISERROR(SEARCH("Family",Q18)))</formula>
    </cfRule>
    <cfRule type="containsText" dxfId="948" priority="992" operator="containsText" text="Alba">
      <formula>NOT(ISERROR(SEARCH("Alba",Q18)))</formula>
    </cfRule>
    <cfRule type="containsText" dxfId="947" priority="993" operator="containsText" text="Ind">
      <formula>NOT(ISERROR(SEARCH("Ind",Q18)))</formula>
    </cfRule>
    <cfRule type="containsText" dxfId="946" priority="994" operator="containsText" text="Lib Dem">
      <formula>NOT(ISERROR(SEARCH("Lib Dem",Q18)))</formula>
    </cfRule>
    <cfRule type="containsText" dxfId="945" priority="995" operator="containsText" text="Green">
      <formula>NOT(ISERROR(SEARCH("Green",Q18)))</formula>
    </cfRule>
    <cfRule type="containsText" dxfId="944" priority="996" operator="containsText" text="Conservative">
      <formula>NOT(ISERROR(SEARCH("Conservative",Q18)))</formula>
    </cfRule>
    <cfRule type="containsText" dxfId="943" priority="997" operator="containsText" text="SNP">
      <formula>NOT(ISERROR(SEARCH("SNP",Q18)))</formula>
    </cfRule>
    <cfRule type="containsText" dxfId="942" priority="998" operator="containsText" text="Labour">
      <formula>NOT(ISERROR(SEARCH("Labour",Q18)))</formula>
    </cfRule>
  </conditionalFormatting>
  <conditionalFormatting sqref="Q19">
    <cfRule type="containsText" dxfId="941" priority="983" operator="containsText" text="Family">
      <formula>NOT(ISERROR(SEARCH("Family",Q19)))</formula>
    </cfRule>
    <cfRule type="containsText" dxfId="940" priority="984" operator="containsText" text="Alba">
      <formula>NOT(ISERROR(SEARCH("Alba",Q19)))</formula>
    </cfRule>
    <cfRule type="containsText" dxfId="939" priority="985" operator="containsText" text="Ind">
      <formula>NOT(ISERROR(SEARCH("Ind",Q19)))</formula>
    </cfRule>
    <cfRule type="containsText" dxfId="938" priority="986" operator="containsText" text="Lib Dem">
      <formula>NOT(ISERROR(SEARCH("Lib Dem",Q19)))</formula>
    </cfRule>
    <cfRule type="containsText" dxfId="937" priority="987" operator="containsText" text="Green">
      <formula>NOT(ISERROR(SEARCH("Green",Q19)))</formula>
    </cfRule>
    <cfRule type="containsText" dxfId="936" priority="988" operator="containsText" text="Conservative">
      <formula>NOT(ISERROR(SEARCH("Conservative",Q19)))</formula>
    </cfRule>
    <cfRule type="containsText" dxfId="935" priority="989" operator="containsText" text="SNP">
      <formula>NOT(ISERROR(SEARCH("SNP",Q19)))</formula>
    </cfRule>
    <cfRule type="containsText" dxfId="934" priority="990" operator="containsText" text="Labour">
      <formula>NOT(ISERROR(SEARCH("Labour",Q19)))</formula>
    </cfRule>
  </conditionalFormatting>
  <conditionalFormatting sqref="Q20">
    <cfRule type="containsText" dxfId="933" priority="975" operator="containsText" text="Family">
      <formula>NOT(ISERROR(SEARCH("Family",Q20)))</formula>
    </cfRule>
    <cfRule type="containsText" dxfId="932" priority="976" operator="containsText" text="Alba">
      <formula>NOT(ISERROR(SEARCH("Alba",Q20)))</formula>
    </cfRule>
    <cfRule type="containsText" dxfId="931" priority="977" operator="containsText" text="Ind">
      <formula>NOT(ISERROR(SEARCH("Ind",Q20)))</formula>
    </cfRule>
    <cfRule type="containsText" dxfId="930" priority="978" operator="containsText" text="Lib Dem">
      <formula>NOT(ISERROR(SEARCH("Lib Dem",Q20)))</formula>
    </cfRule>
    <cfRule type="containsText" dxfId="929" priority="979" operator="containsText" text="Green">
      <formula>NOT(ISERROR(SEARCH("Green",Q20)))</formula>
    </cfRule>
    <cfRule type="containsText" dxfId="928" priority="980" operator="containsText" text="Conservative">
      <formula>NOT(ISERROR(SEARCH("Conservative",Q20)))</formula>
    </cfRule>
    <cfRule type="containsText" dxfId="927" priority="981" operator="containsText" text="SNP">
      <formula>NOT(ISERROR(SEARCH("SNP",Q20)))</formula>
    </cfRule>
    <cfRule type="containsText" dxfId="926" priority="982" operator="containsText" text="Labour">
      <formula>NOT(ISERROR(SEARCH("Labour",Q20)))</formula>
    </cfRule>
  </conditionalFormatting>
  <conditionalFormatting sqref="Q21">
    <cfRule type="containsText" dxfId="925" priority="967" operator="containsText" text="Family">
      <formula>NOT(ISERROR(SEARCH("Family",Q21)))</formula>
    </cfRule>
    <cfRule type="containsText" dxfId="924" priority="968" operator="containsText" text="Alba">
      <formula>NOT(ISERROR(SEARCH("Alba",Q21)))</formula>
    </cfRule>
    <cfRule type="containsText" dxfId="923" priority="969" operator="containsText" text="Ind">
      <formula>NOT(ISERROR(SEARCH("Ind",Q21)))</formula>
    </cfRule>
    <cfRule type="containsText" dxfId="922" priority="970" operator="containsText" text="Lib Dem">
      <formula>NOT(ISERROR(SEARCH("Lib Dem",Q21)))</formula>
    </cfRule>
    <cfRule type="containsText" dxfId="921" priority="971" operator="containsText" text="Green">
      <formula>NOT(ISERROR(SEARCH("Green",Q21)))</formula>
    </cfRule>
    <cfRule type="containsText" dxfId="920" priority="972" operator="containsText" text="Conservative">
      <formula>NOT(ISERROR(SEARCH("Conservative",Q21)))</formula>
    </cfRule>
    <cfRule type="containsText" dxfId="919" priority="973" operator="containsText" text="SNP">
      <formula>NOT(ISERROR(SEARCH("SNP",Q21)))</formula>
    </cfRule>
    <cfRule type="containsText" dxfId="918" priority="974" operator="containsText" text="Labour">
      <formula>NOT(ISERROR(SEARCH("Labour",Q21)))</formula>
    </cfRule>
  </conditionalFormatting>
  <conditionalFormatting sqref="Q22">
    <cfRule type="containsText" dxfId="917" priority="959" operator="containsText" text="Family">
      <formula>NOT(ISERROR(SEARCH("Family",Q22)))</formula>
    </cfRule>
    <cfRule type="containsText" dxfId="916" priority="960" operator="containsText" text="Alba">
      <formula>NOT(ISERROR(SEARCH("Alba",Q22)))</formula>
    </cfRule>
    <cfRule type="containsText" dxfId="915" priority="961" operator="containsText" text="Ind">
      <formula>NOT(ISERROR(SEARCH("Ind",Q22)))</formula>
    </cfRule>
    <cfRule type="containsText" dxfId="914" priority="962" operator="containsText" text="Lib Dem">
      <formula>NOT(ISERROR(SEARCH("Lib Dem",Q22)))</formula>
    </cfRule>
    <cfRule type="containsText" dxfId="913" priority="963" operator="containsText" text="Green">
      <formula>NOT(ISERROR(SEARCH("Green",Q22)))</formula>
    </cfRule>
    <cfRule type="containsText" dxfId="912" priority="964" operator="containsText" text="Conservative">
      <formula>NOT(ISERROR(SEARCH("Conservative",Q22)))</formula>
    </cfRule>
    <cfRule type="containsText" dxfId="911" priority="965" operator="containsText" text="SNP">
      <formula>NOT(ISERROR(SEARCH("SNP",Q22)))</formula>
    </cfRule>
    <cfRule type="containsText" dxfId="910" priority="966" operator="containsText" text="Labour">
      <formula>NOT(ISERROR(SEARCH("Labour",Q22)))</formula>
    </cfRule>
  </conditionalFormatting>
  <conditionalFormatting sqref="C29:N29">
    <cfRule type="top10" dxfId="909" priority="949" bottom="1" rank="1"/>
    <cfRule type="top10" dxfId="908" priority="950" rank="1"/>
  </conditionalFormatting>
  <conditionalFormatting sqref="C30:N30">
    <cfRule type="top10" dxfId="907" priority="947" bottom="1" rank="1"/>
    <cfRule type="top10" dxfId="906" priority="948" rank="1"/>
  </conditionalFormatting>
  <conditionalFormatting sqref="C31:N31">
    <cfRule type="top10" dxfId="905" priority="945" bottom="1" rank="1"/>
    <cfRule type="top10" dxfId="904" priority="946" rank="1"/>
  </conditionalFormatting>
  <conditionalFormatting sqref="C32:N32">
    <cfRule type="top10" dxfId="903" priority="943" bottom="1" rank="1"/>
    <cfRule type="top10" dxfId="902" priority="944" rank="1"/>
  </conditionalFormatting>
  <conditionalFormatting sqref="C33:N33">
    <cfRule type="top10" dxfId="901" priority="941" bottom="1" rank="1"/>
    <cfRule type="top10" dxfId="900" priority="942" rank="1"/>
  </conditionalFormatting>
  <conditionalFormatting sqref="C34:N34">
    <cfRule type="top10" dxfId="899" priority="939" bottom="1" rank="1"/>
    <cfRule type="top10" dxfId="898" priority="940" rank="1"/>
  </conditionalFormatting>
  <conditionalFormatting sqref="C35:N35">
    <cfRule type="top10" dxfId="897" priority="937" bottom="1" rank="1"/>
    <cfRule type="top10" dxfId="896" priority="938" rank="1"/>
  </conditionalFormatting>
  <conditionalFormatting sqref="C36:N36">
    <cfRule type="top10" dxfId="895" priority="935" bottom="1" rank="1"/>
    <cfRule type="top10" dxfId="894" priority="936" rank="1"/>
  </conditionalFormatting>
  <conditionalFormatting sqref="C28:N28">
    <cfRule type="containsText" dxfId="893" priority="905" operator="containsText" text="Family">
      <formula>NOT(ISERROR(SEARCH("Family",C28)))</formula>
    </cfRule>
    <cfRule type="containsText" dxfId="892" priority="920" operator="containsText" text="Alba">
      <formula>NOT(ISERROR(SEARCH("Alba",C28)))</formula>
    </cfRule>
    <cfRule type="containsText" dxfId="891" priority="921" operator="containsText" text="Ind">
      <formula>NOT(ISERROR(SEARCH("Ind",C28)))</formula>
    </cfRule>
    <cfRule type="containsText" dxfId="890" priority="922" operator="containsText" text="Lib Dem">
      <formula>NOT(ISERROR(SEARCH("Lib Dem",C28)))</formula>
    </cfRule>
    <cfRule type="containsText" dxfId="889" priority="923" operator="containsText" text="Green">
      <formula>NOT(ISERROR(SEARCH("Green",C28)))</formula>
    </cfRule>
    <cfRule type="containsText" dxfId="888" priority="924" operator="containsText" text="Conservative">
      <formula>NOT(ISERROR(SEARCH("Conservative",C28)))</formula>
    </cfRule>
    <cfRule type="containsText" dxfId="887" priority="925" operator="containsText" text="SNP">
      <formula>NOT(ISERROR(SEARCH("SNP",C28)))</formula>
    </cfRule>
    <cfRule type="containsText" dxfId="886" priority="926" operator="containsText" text="Labour">
      <formula>NOT(ISERROR(SEARCH("Labour",C28)))</formula>
    </cfRule>
  </conditionalFormatting>
  <conditionalFormatting sqref="B29:B30">
    <cfRule type="containsText" dxfId="885" priority="897" operator="containsText" text="Family">
      <formula>NOT(ISERROR(SEARCH("Family",B29)))</formula>
    </cfRule>
    <cfRule type="containsText" dxfId="884" priority="898" operator="containsText" text="Alba">
      <formula>NOT(ISERROR(SEARCH("Alba",B29)))</formula>
    </cfRule>
    <cfRule type="containsText" dxfId="883" priority="899" operator="containsText" text="Ind">
      <formula>NOT(ISERROR(SEARCH("Ind",B29)))</formula>
    </cfRule>
    <cfRule type="containsText" dxfId="882" priority="900" operator="containsText" text="Lib Dem">
      <formula>NOT(ISERROR(SEARCH("Lib Dem",B29)))</formula>
    </cfRule>
    <cfRule type="containsText" dxfId="881" priority="901" operator="containsText" text="Green">
      <formula>NOT(ISERROR(SEARCH("Green",B29)))</formula>
    </cfRule>
    <cfRule type="containsText" dxfId="880" priority="902" operator="containsText" text="Conservative">
      <formula>NOT(ISERROR(SEARCH("Conservative",B29)))</formula>
    </cfRule>
    <cfRule type="containsText" dxfId="879" priority="903" operator="containsText" text="SNP">
      <formula>NOT(ISERROR(SEARCH("SNP",B29)))</formula>
    </cfRule>
    <cfRule type="containsText" dxfId="878" priority="904" operator="containsText" text="Labour">
      <formula>NOT(ISERROR(SEARCH("Labour",B29)))</formula>
    </cfRule>
  </conditionalFormatting>
  <conditionalFormatting sqref="B31">
    <cfRule type="containsText" dxfId="877" priority="889" operator="containsText" text="Family">
      <formula>NOT(ISERROR(SEARCH("Family",B31)))</formula>
    </cfRule>
    <cfRule type="containsText" dxfId="876" priority="890" operator="containsText" text="Alba">
      <formula>NOT(ISERROR(SEARCH("Alba",B31)))</formula>
    </cfRule>
    <cfRule type="containsText" dxfId="875" priority="891" operator="containsText" text="Ind">
      <formula>NOT(ISERROR(SEARCH("Ind",B31)))</formula>
    </cfRule>
    <cfRule type="containsText" dxfId="874" priority="892" operator="containsText" text="Lib Dem">
      <formula>NOT(ISERROR(SEARCH("Lib Dem",B31)))</formula>
    </cfRule>
    <cfRule type="containsText" dxfId="873" priority="893" operator="containsText" text="Green">
      <formula>NOT(ISERROR(SEARCH("Green",B31)))</formula>
    </cfRule>
    <cfRule type="containsText" dxfId="872" priority="894" operator="containsText" text="Conservative">
      <formula>NOT(ISERROR(SEARCH("Conservative",B31)))</formula>
    </cfRule>
    <cfRule type="containsText" dxfId="871" priority="895" operator="containsText" text="SNP">
      <formula>NOT(ISERROR(SEARCH("SNP",B31)))</formula>
    </cfRule>
    <cfRule type="containsText" dxfId="870" priority="896" operator="containsText" text="Labour">
      <formula>NOT(ISERROR(SEARCH("Labour",B31)))</formula>
    </cfRule>
  </conditionalFormatting>
  <conditionalFormatting sqref="B32">
    <cfRule type="containsText" dxfId="869" priority="881" operator="containsText" text="Family">
      <formula>NOT(ISERROR(SEARCH("Family",B32)))</formula>
    </cfRule>
    <cfRule type="containsText" dxfId="868" priority="882" operator="containsText" text="Alba">
      <formula>NOT(ISERROR(SEARCH("Alba",B32)))</formula>
    </cfRule>
    <cfRule type="containsText" dxfId="867" priority="883" operator="containsText" text="Ind">
      <formula>NOT(ISERROR(SEARCH("Ind",B32)))</formula>
    </cfRule>
    <cfRule type="containsText" dxfId="866" priority="884" operator="containsText" text="Lib Dem">
      <formula>NOT(ISERROR(SEARCH("Lib Dem",B32)))</formula>
    </cfRule>
    <cfRule type="containsText" dxfId="865" priority="885" operator="containsText" text="Green">
      <formula>NOT(ISERROR(SEARCH("Green",B32)))</formula>
    </cfRule>
    <cfRule type="containsText" dxfId="864" priority="886" operator="containsText" text="Conservative">
      <formula>NOT(ISERROR(SEARCH("Conservative",B32)))</formula>
    </cfRule>
    <cfRule type="containsText" dxfId="863" priority="887" operator="containsText" text="SNP">
      <formula>NOT(ISERROR(SEARCH("SNP",B32)))</formula>
    </cfRule>
    <cfRule type="containsText" dxfId="862" priority="888" operator="containsText" text="Labour">
      <formula>NOT(ISERROR(SEARCH("Labour",B32)))</formula>
    </cfRule>
  </conditionalFormatting>
  <conditionalFormatting sqref="B32:B33">
    <cfRule type="containsText" dxfId="861" priority="873" operator="containsText" text="Family">
      <formula>NOT(ISERROR(SEARCH("Family",B32)))</formula>
    </cfRule>
    <cfRule type="containsText" dxfId="860" priority="874" operator="containsText" text="Alba">
      <formula>NOT(ISERROR(SEARCH("Alba",B32)))</formula>
    </cfRule>
    <cfRule type="containsText" dxfId="859" priority="875" operator="containsText" text="Ind">
      <formula>NOT(ISERROR(SEARCH("Ind",B32)))</formula>
    </cfRule>
    <cfRule type="containsText" dxfId="858" priority="876" operator="containsText" text="Lib Dem">
      <formula>NOT(ISERROR(SEARCH("Lib Dem",B32)))</formula>
    </cfRule>
    <cfRule type="containsText" dxfId="857" priority="877" operator="containsText" text="Green">
      <formula>NOT(ISERROR(SEARCH("Green",B32)))</formula>
    </cfRule>
    <cfRule type="containsText" dxfId="856" priority="878" operator="containsText" text="Conservative">
      <formula>NOT(ISERROR(SEARCH("Conservative",B32)))</formula>
    </cfRule>
    <cfRule type="containsText" dxfId="855" priority="879" operator="containsText" text="SNP">
      <formula>NOT(ISERROR(SEARCH("SNP",B32)))</formula>
    </cfRule>
    <cfRule type="containsText" dxfId="854" priority="880" operator="containsText" text="Labour">
      <formula>NOT(ISERROR(SEARCH("Labour",B32)))</formula>
    </cfRule>
  </conditionalFormatting>
  <conditionalFormatting sqref="B33:B35">
    <cfRule type="containsText" dxfId="853" priority="865" operator="containsText" text="Family">
      <formula>NOT(ISERROR(SEARCH("Family",B33)))</formula>
    </cfRule>
    <cfRule type="containsText" dxfId="852" priority="866" operator="containsText" text="Alba">
      <formula>NOT(ISERROR(SEARCH("Alba",B33)))</formula>
    </cfRule>
    <cfRule type="containsText" dxfId="851" priority="867" operator="containsText" text="Ind">
      <formula>NOT(ISERROR(SEARCH("Ind",B33)))</formula>
    </cfRule>
    <cfRule type="containsText" dxfId="850" priority="868" operator="containsText" text="Lib Dem">
      <formula>NOT(ISERROR(SEARCH("Lib Dem",B33)))</formula>
    </cfRule>
    <cfRule type="containsText" dxfId="849" priority="869" operator="containsText" text="Green">
      <formula>NOT(ISERROR(SEARCH("Green",B33)))</formula>
    </cfRule>
    <cfRule type="containsText" dxfId="848" priority="870" operator="containsText" text="Conservative">
      <formula>NOT(ISERROR(SEARCH("Conservative",B33)))</formula>
    </cfRule>
    <cfRule type="containsText" dxfId="847" priority="871" operator="containsText" text="SNP">
      <formula>NOT(ISERROR(SEARCH("SNP",B33)))</formula>
    </cfRule>
    <cfRule type="containsText" dxfId="846" priority="872" operator="containsText" text="Labour">
      <formula>NOT(ISERROR(SEARCH("Labour",B33)))</formula>
    </cfRule>
  </conditionalFormatting>
  <conditionalFormatting sqref="B33:B36">
    <cfRule type="containsText" dxfId="845" priority="857" operator="containsText" text="Family">
      <formula>NOT(ISERROR(SEARCH("Family",B33)))</formula>
    </cfRule>
    <cfRule type="containsText" dxfId="844" priority="858" operator="containsText" text="Alba">
      <formula>NOT(ISERROR(SEARCH("Alba",B33)))</formula>
    </cfRule>
    <cfRule type="containsText" dxfId="843" priority="859" operator="containsText" text="Ind">
      <formula>NOT(ISERROR(SEARCH("Ind",B33)))</formula>
    </cfRule>
    <cfRule type="containsText" dxfId="842" priority="860" operator="containsText" text="Lib Dem">
      <formula>NOT(ISERROR(SEARCH("Lib Dem",B33)))</formula>
    </cfRule>
    <cfRule type="containsText" dxfId="841" priority="861" operator="containsText" text="Green">
      <formula>NOT(ISERROR(SEARCH("Green",B33)))</formula>
    </cfRule>
    <cfRule type="containsText" dxfId="840" priority="862" operator="containsText" text="Conservative">
      <formula>NOT(ISERROR(SEARCH("Conservative",B33)))</formula>
    </cfRule>
    <cfRule type="containsText" dxfId="839" priority="863" operator="containsText" text="SNP">
      <formula>NOT(ISERROR(SEARCH("SNP",B33)))</formula>
    </cfRule>
    <cfRule type="containsText" dxfId="838" priority="864" operator="containsText" text="Labour">
      <formula>NOT(ISERROR(SEARCH("Labour",B33)))</formula>
    </cfRule>
  </conditionalFormatting>
  <conditionalFormatting sqref="R28:AC28">
    <cfRule type="containsText" dxfId="837" priority="849" operator="containsText" text="Family">
      <formula>NOT(ISERROR(SEARCH("Family",R28)))</formula>
    </cfRule>
    <cfRule type="containsText" dxfId="836" priority="850" operator="containsText" text="Alba">
      <formula>NOT(ISERROR(SEARCH("Alba",R28)))</formula>
    </cfRule>
    <cfRule type="containsText" dxfId="835" priority="851" operator="containsText" text="Ind">
      <formula>NOT(ISERROR(SEARCH("Ind",R28)))</formula>
    </cfRule>
    <cfRule type="containsText" dxfId="834" priority="852" operator="containsText" text="Lib Dem">
      <formula>NOT(ISERROR(SEARCH("Lib Dem",R28)))</formula>
    </cfRule>
    <cfRule type="containsText" dxfId="833" priority="853" operator="containsText" text="Green">
      <formula>NOT(ISERROR(SEARCH("Green",R28)))</formula>
    </cfRule>
    <cfRule type="containsText" dxfId="832" priority="854" operator="containsText" text="Conservative">
      <formula>NOT(ISERROR(SEARCH("Conservative",R28)))</formula>
    </cfRule>
    <cfRule type="containsText" dxfId="831" priority="855" operator="containsText" text="SNP">
      <formula>NOT(ISERROR(SEARCH("SNP",R28)))</formula>
    </cfRule>
    <cfRule type="containsText" dxfId="830" priority="856" operator="containsText" text="Labour">
      <formula>NOT(ISERROR(SEARCH("Labour",R28)))</formula>
    </cfRule>
  </conditionalFormatting>
  <conditionalFormatting sqref="Q29">
    <cfRule type="containsText" dxfId="829" priority="841" operator="containsText" text="Family">
      <formula>NOT(ISERROR(SEARCH("Family",Q29)))</formula>
    </cfRule>
    <cfRule type="containsText" dxfId="828" priority="842" operator="containsText" text="Alba">
      <formula>NOT(ISERROR(SEARCH("Alba",Q29)))</formula>
    </cfRule>
    <cfRule type="containsText" dxfId="827" priority="843" operator="containsText" text="Ind">
      <formula>NOT(ISERROR(SEARCH("Ind",Q29)))</formula>
    </cfRule>
    <cfRule type="containsText" dxfId="826" priority="844" operator="containsText" text="Lib Dem">
      <formula>NOT(ISERROR(SEARCH("Lib Dem",Q29)))</formula>
    </cfRule>
    <cfRule type="containsText" dxfId="825" priority="845" operator="containsText" text="Green">
      <formula>NOT(ISERROR(SEARCH("Green",Q29)))</formula>
    </cfRule>
    <cfRule type="containsText" dxfId="824" priority="846" operator="containsText" text="Conservative">
      <formula>NOT(ISERROR(SEARCH("Conservative",Q29)))</formula>
    </cfRule>
    <cfRule type="containsText" dxfId="823" priority="847" operator="containsText" text="SNP">
      <formula>NOT(ISERROR(SEARCH("SNP",Q29)))</formula>
    </cfRule>
    <cfRule type="containsText" dxfId="822" priority="848" operator="containsText" text="Labour">
      <formula>NOT(ISERROR(SEARCH("Labour",Q29)))</formula>
    </cfRule>
  </conditionalFormatting>
  <conditionalFormatting sqref="Q30">
    <cfRule type="containsText" dxfId="821" priority="833" operator="containsText" text="Family">
      <formula>NOT(ISERROR(SEARCH("Family",Q30)))</formula>
    </cfRule>
    <cfRule type="containsText" dxfId="820" priority="834" operator="containsText" text="Alba">
      <formula>NOT(ISERROR(SEARCH("Alba",Q30)))</formula>
    </cfRule>
    <cfRule type="containsText" dxfId="819" priority="835" operator="containsText" text="Ind">
      <formula>NOT(ISERROR(SEARCH("Ind",Q30)))</formula>
    </cfRule>
    <cfRule type="containsText" dxfId="818" priority="836" operator="containsText" text="Lib Dem">
      <formula>NOT(ISERROR(SEARCH("Lib Dem",Q30)))</formula>
    </cfRule>
    <cfRule type="containsText" dxfId="817" priority="837" operator="containsText" text="Green">
      <formula>NOT(ISERROR(SEARCH("Green",Q30)))</formula>
    </cfRule>
    <cfRule type="containsText" dxfId="816" priority="838" operator="containsText" text="Conservative">
      <formula>NOT(ISERROR(SEARCH("Conservative",Q30)))</formula>
    </cfRule>
    <cfRule type="containsText" dxfId="815" priority="839" operator="containsText" text="SNP">
      <formula>NOT(ISERROR(SEARCH("SNP",Q30)))</formula>
    </cfRule>
    <cfRule type="containsText" dxfId="814" priority="840" operator="containsText" text="Labour">
      <formula>NOT(ISERROR(SEARCH("Labour",Q30)))</formula>
    </cfRule>
  </conditionalFormatting>
  <conditionalFormatting sqref="Q31">
    <cfRule type="containsText" dxfId="813" priority="825" operator="containsText" text="Family">
      <formula>NOT(ISERROR(SEARCH("Family",Q31)))</formula>
    </cfRule>
    <cfRule type="containsText" dxfId="812" priority="826" operator="containsText" text="Alba">
      <formula>NOT(ISERROR(SEARCH("Alba",Q31)))</formula>
    </cfRule>
    <cfRule type="containsText" dxfId="811" priority="827" operator="containsText" text="Ind">
      <formula>NOT(ISERROR(SEARCH("Ind",Q31)))</formula>
    </cfRule>
    <cfRule type="containsText" dxfId="810" priority="828" operator="containsText" text="Lib Dem">
      <formula>NOT(ISERROR(SEARCH("Lib Dem",Q31)))</formula>
    </cfRule>
    <cfRule type="containsText" dxfId="809" priority="829" operator="containsText" text="Green">
      <formula>NOT(ISERROR(SEARCH("Green",Q31)))</formula>
    </cfRule>
    <cfRule type="containsText" dxfId="808" priority="830" operator="containsText" text="Conservative">
      <formula>NOT(ISERROR(SEARCH("Conservative",Q31)))</formula>
    </cfRule>
    <cfRule type="containsText" dxfId="807" priority="831" operator="containsText" text="SNP">
      <formula>NOT(ISERROR(SEARCH("SNP",Q31)))</formula>
    </cfRule>
    <cfRule type="containsText" dxfId="806" priority="832" operator="containsText" text="Labour">
      <formula>NOT(ISERROR(SEARCH("Labour",Q31)))</formula>
    </cfRule>
  </conditionalFormatting>
  <conditionalFormatting sqref="Q32">
    <cfRule type="containsText" dxfId="805" priority="817" operator="containsText" text="Family">
      <formula>NOT(ISERROR(SEARCH("Family",Q32)))</formula>
    </cfRule>
    <cfRule type="containsText" dxfId="804" priority="818" operator="containsText" text="Alba">
      <formula>NOT(ISERROR(SEARCH("Alba",Q32)))</formula>
    </cfRule>
    <cfRule type="containsText" dxfId="803" priority="819" operator="containsText" text="Ind">
      <formula>NOT(ISERROR(SEARCH("Ind",Q32)))</formula>
    </cfRule>
    <cfRule type="containsText" dxfId="802" priority="820" operator="containsText" text="Lib Dem">
      <formula>NOT(ISERROR(SEARCH("Lib Dem",Q32)))</formula>
    </cfRule>
    <cfRule type="containsText" dxfId="801" priority="821" operator="containsText" text="Green">
      <formula>NOT(ISERROR(SEARCH("Green",Q32)))</formula>
    </cfRule>
    <cfRule type="containsText" dxfId="800" priority="822" operator="containsText" text="Conservative">
      <formula>NOT(ISERROR(SEARCH("Conservative",Q32)))</formula>
    </cfRule>
    <cfRule type="containsText" dxfId="799" priority="823" operator="containsText" text="SNP">
      <formula>NOT(ISERROR(SEARCH("SNP",Q32)))</formula>
    </cfRule>
    <cfRule type="containsText" dxfId="798" priority="824" operator="containsText" text="Labour">
      <formula>NOT(ISERROR(SEARCH("Labour",Q32)))</formula>
    </cfRule>
  </conditionalFormatting>
  <conditionalFormatting sqref="Q33">
    <cfRule type="containsText" dxfId="797" priority="809" operator="containsText" text="Family">
      <formula>NOT(ISERROR(SEARCH("Family",Q33)))</formula>
    </cfRule>
    <cfRule type="containsText" dxfId="796" priority="810" operator="containsText" text="Alba">
      <formula>NOT(ISERROR(SEARCH("Alba",Q33)))</formula>
    </cfRule>
    <cfRule type="containsText" dxfId="795" priority="811" operator="containsText" text="Ind">
      <formula>NOT(ISERROR(SEARCH("Ind",Q33)))</formula>
    </cfRule>
    <cfRule type="containsText" dxfId="794" priority="812" operator="containsText" text="Lib Dem">
      <formula>NOT(ISERROR(SEARCH("Lib Dem",Q33)))</formula>
    </cfRule>
    <cfRule type="containsText" dxfId="793" priority="813" operator="containsText" text="Green">
      <formula>NOT(ISERROR(SEARCH("Green",Q33)))</formula>
    </cfRule>
    <cfRule type="containsText" dxfId="792" priority="814" operator="containsText" text="Conservative">
      <formula>NOT(ISERROR(SEARCH("Conservative",Q33)))</formula>
    </cfRule>
    <cfRule type="containsText" dxfId="791" priority="815" operator="containsText" text="SNP">
      <formula>NOT(ISERROR(SEARCH("SNP",Q33)))</formula>
    </cfRule>
    <cfRule type="containsText" dxfId="790" priority="816" operator="containsText" text="Labour">
      <formula>NOT(ISERROR(SEARCH("Labour",Q33)))</formula>
    </cfRule>
  </conditionalFormatting>
  <conditionalFormatting sqref="Q34">
    <cfRule type="containsText" dxfId="789" priority="801" operator="containsText" text="Family">
      <formula>NOT(ISERROR(SEARCH("Family",Q34)))</formula>
    </cfRule>
    <cfRule type="containsText" dxfId="788" priority="802" operator="containsText" text="Alba">
      <formula>NOT(ISERROR(SEARCH("Alba",Q34)))</formula>
    </cfRule>
    <cfRule type="containsText" dxfId="787" priority="803" operator="containsText" text="Ind">
      <formula>NOT(ISERROR(SEARCH("Ind",Q34)))</formula>
    </cfRule>
    <cfRule type="containsText" dxfId="786" priority="804" operator="containsText" text="Lib Dem">
      <formula>NOT(ISERROR(SEARCH("Lib Dem",Q34)))</formula>
    </cfRule>
    <cfRule type="containsText" dxfId="785" priority="805" operator="containsText" text="Green">
      <formula>NOT(ISERROR(SEARCH("Green",Q34)))</formula>
    </cfRule>
    <cfRule type="containsText" dxfId="784" priority="806" operator="containsText" text="Conservative">
      <formula>NOT(ISERROR(SEARCH("Conservative",Q34)))</formula>
    </cfRule>
    <cfRule type="containsText" dxfId="783" priority="807" operator="containsText" text="SNP">
      <formula>NOT(ISERROR(SEARCH("SNP",Q34)))</formula>
    </cfRule>
    <cfRule type="containsText" dxfId="782" priority="808" operator="containsText" text="Labour">
      <formula>NOT(ISERROR(SEARCH("Labour",Q34)))</formula>
    </cfRule>
  </conditionalFormatting>
  <conditionalFormatting sqref="Q35">
    <cfRule type="containsText" dxfId="781" priority="793" operator="containsText" text="Family">
      <formula>NOT(ISERROR(SEARCH("Family",Q35)))</formula>
    </cfRule>
    <cfRule type="containsText" dxfId="780" priority="794" operator="containsText" text="Alba">
      <formula>NOT(ISERROR(SEARCH("Alba",Q35)))</formula>
    </cfRule>
    <cfRule type="containsText" dxfId="779" priority="795" operator="containsText" text="Ind">
      <formula>NOT(ISERROR(SEARCH("Ind",Q35)))</formula>
    </cfRule>
    <cfRule type="containsText" dxfId="778" priority="796" operator="containsText" text="Lib Dem">
      <formula>NOT(ISERROR(SEARCH("Lib Dem",Q35)))</formula>
    </cfRule>
    <cfRule type="containsText" dxfId="777" priority="797" operator="containsText" text="Green">
      <formula>NOT(ISERROR(SEARCH("Green",Q35)))</formula>
    </cfRule>
    <cfRule type="containsText" dxfId="776" priority="798" operator="containsText" text="Conservative">
      <formula>NOT(ISERROR(SEARCH("Conservative",Q35)))</formula>
    </cfRule>
    <cfRule type="containsText" dxfId="775" priority="799" operator="containsText" text="SNP">
      <formula>NOT(ISERROR(SEARCH("SNP",Q35)))</formula>
    </cfRule>
    <cfRule type="containsText" dxfId="774" priority="800" operator="containsText" text="Labour">
      <formula>NOT(ISERROR(SEARCH("Labour",Q35)))</formula>
    </cfRule>
  </conditionalFormatting>
  <conditionalFormatting sqref="Q36">
    <cfRule type="containsText" dxfId="773" priority="785" operator="containsText" text="Family">
      <formula>NOT(ISERROR(SEARCH("Family",Q36)))</formula>
    </cfRule>
    <cfRule type="containsText" dxfId="772" priority="786" operator="containsText" text="Alba">
      <formula>NOT(ISERROR(SEARCH("Alba",Q36)))</formula>
    </cfRule>
    <cfRule type="containsText" dxfId="771" priority="787" operator="containsText" text="Ind">
      <formula>NOT(ISERROR(SEARCH("Ind",Q36)))</formula>
    </cfRule>
    <cfRule type="containsText" dxfId="770" priority="788" operator="containsText" text="Lib Dem">
      <formula>NOT(ISERROR(SEARCH("Lib Dem",Q36)))</formula>
    </cfRule>
    <cfRule type="containsText" dxfId="769" priority="789" operator="containsText" text="Green">
      <formula>NOT(ISERROR(SEARCH("Green",Q36)))</formula>
    </cfRule>
    <cfRule type="containsText" dxfId="768" priority="790" operator="containsText" text="Conservative">
      <formula>NOT(ISERROR(SEARCH("Conservative",Q36)))</formula>
    </cfRule>
    <cfRule type="containsText" dxfId="767" priority="791" operator="containsText" text="SNP">
      <formula>NOT(ISERROR(SEARCH("SNP",Q36)))</formula>
    </cfRule>
    <cfRule type="containsText" dxfId="766" priority="792" operator="containsText" text="Labour">
      <formula>NOT(ISERROR(SEARCH("Labour",Q36)))</formula>
    </cfRule>
  </conditionalFormatting>
  <conditionalFormatting sqref="C43:N43">
    <cfRule type="top10" dxfId="765" priority="759" bottom="1" rank="1"/>
    <cfRule type="top10" dxfId="764" priority="760" rank="1"/>
  </conditionalFormatting>
  <conditionalFormatting sqref="C44:N44">
    <cfRule type="top10" dxfId="763" priority="757" bottom="1" rank="1"/>
    <cfRule type="top10" dxfId="762" priority="758" rank="1"/>
  </conditionalFormatting>
  <conditionalFormatting sqref="C45:N45">
    <cfRule type="top10" dxfId="761" priority="755" bottom="1" rank="1"/>
    <cfRule type="top10" dxfId="760" priority="756" rank="1"/>
  </conditionalFormatting>
  <conditionalFormatting sqref="C46:N46">
    <cfRule type="top10" dxfId="759" priority="753" bottom="1" rank="1"/>
    <cfRule type="top10" dxfId="758" priority="754" rank="1"/>
  </conditionalFormatting>
  <conditionalFormatting sqref="C47:N47">
    <cfRule type="top10" dxfId="757" priority="751" bottom="1" rank="1"/>
    <cfRule type="top10" dxfId="756" priority="752" rank="1"/>
  </conditionalFormatting>
  <conditionalFormatting sqref="C48:N48">
    <cfRule type="top10" dxfId="755" priority="749" bottom="1" rank="1"/>
    <cfRule type="top10" dxfId="754" priority="750" rank="1"/>
  </conditionalFormatting>
  <conditionalFormatting sqref="C42:N42">
    <cfRule type="containsText" dxfId="753" priority="715" operator="containsText" text="Family">
      <formula>NOT(ISERROR(SEARCH("Family",C42)))</formula>
    </cfRule>
    <cfRule type="containsText" dxfId="752" priority="730" operator="containsText" text="Alba">
      <formula>NOT(ISERROR(SEARCH("Alba",C42)))</formula>
    </cfRule>
    <cfRule type="containsText" dxfId="751" priority="731" operator="containsText" text="Ind">
      <formula>NOT(ISERROR(SEARCH("Ind",C42)))</formula>
    </cfRule>
    <cfRule type="containsText" dxfId="750" priority="732" operator="containsText" text="Lib Dem">
      <formula>NOT(ISERROR(SEARCH("Lib Dem",C42)))</formula>
    </cfRule>
    <cfRule type="containsText" dxfId="749" priority="733" operator="containsText" text="Green">
      <formula>NOT(ISERROR(SEARCH("Green",C42)))</formula>
    </cfRule>
    <cfRule type="containsText" dxfId="748" priority="734" operator="containsText" text="Conservative">
      <formula>NOT(ISERROR(SEARCH("Conservative",C42)))</formula>
    </cfRule>
    <cfRule type="containsText" dxfId="747" priority="735" operator="containsText" text="SNP">
      <formula>NOT(ISERROR(SEARCH("SNP",C42)))</formula>
    </cfRule>
    <cfRule type="containsText" dxfId="746" priority="736" operator="containsText" text="Labour">
      <formula>NOT(ISERROR(SEARCH("Labour",C42)))</formula>
    </cfRule>
  </conditionalFormatting>
  <conditionalFormatting sqref="B43:B44">
    <cfRule type="containsText" dxfId="745" priority="707" operator="containsText" text="Family">
      <formula>NOT(ISERROR(SEARCH("Family",B43)))</formula>
    </cfRule>
    <cfRule type="containsText" dxfId="744" priority="708" operator="containsText" text="Alba">
      <formula>NOT(ISERROR(SEARCH("Alba",B43)))</formula>
    </cfRule>
    <cfRule type="containsText" dxfId="743" priority="709" operator="containsText" text="Ind">
      <formula>NOT(ISERROR(SEARCH("Ind",B43)))</formula>
    </cfRule>
    <cfRule type="containsText" dxfId="742" priority="710" operator="containsText" text="Lib Dem">
      <formula>NOT(ISERROR(SEARCH("Lib Dem",B43)))</formula>
    </cfRule>
    <cfRule type="containsText" dxfId="741" priority="711" operator="containsText" text="Green">
      <formula>NOT(ISERROR(SEARCH("Green",B43)))</formula>
    </cfRule>
    <cfRule type="containsText" dxfId="740" priority="712" operator="containsText" text="Conservative">
      <formula>NOT(ISERROR(SEARCH("Conservative",B43)))</formula>
    </cfRule>
    <cfRule type="containsText" dxfId="739" priority="713" operator="containsText" text="SNP">
      <formula>NOT(ISERROR(SEARCH("SNP",B43)))</formula>
    </cfRule>
    <cfRule type="containsText" dxfId="738" priority="714" operator="containsText" text="Labour">
      <formula>NOT(ISERROR(SEARCH("Labour",B43)))</formula>
    </cfRule>
  </conditionalFormatting>
  <conditionalFormatting sqref="B45">
    <cfRule type="containsText" dxfId="737" priority="699" operator="containsText" text="Family">
      <formula>NOT(ISERROR(SEARCH("Family",B45)))</formula>
    </cfRule>
    <cfRule type="containsText" dxfId="736" priority="700" operator="containsText" text="Alba">
      <formula>NOT(ISERROR(SEARCH("Alba",B45)))</formula>
    </cfRule>
    <cfRule type="containsText" dxfId="735" priority="701" operator="containsText" text="Ind">
      <formula>NOT(ISERROR(SEARCH("Ind",B45)))</formula>
    </cfRule>
    <cfRule type="containsText" dxfId="734" priority="702" operator="containsText" text="Lib Dem">
      <formula>NOT(ISERROR(SEARCH("Lib Dem",B45)))</formula>
    </cfRule>
    <cfRule type="containsText" dxfId="733" priority="703" operator="containsText" text="Green">
      <formula>NOT(ISERROR(SEARCH("Green",B45)))</formula>
    </cfRule>
    <cfRule type="containsText" dxfId="732" priority="704" operator="containsText" text="Conservative">
      <formula>NOT(ISERROR(SEARCH("Conservative",B45)))</formula>
    </cfRule>
    <cfRule type="containsText" dxfId="731" priority="705" operator="containsText" text="SNP">
      <formula>NOT(ISERROR(SEARCH("SNP",B45)))</formula>
    </cfRule>
    <cfRule type="containsText" dxfId="730" priority="706" operator="containsText" text="Labour">
      <formula>NOT(ISERROR(SEARCH("Labour",B45)))</formula>
    </cfRule>
  </conditionalFormatting>
  <conditionalFormatting sqref="B46">
    <cfRule type="containsText" dxfId="729" priority="691" operator="containsText" text="Family">
      <formula>NOT(ISERROR(SEARCH("Family",B46)))</formula>
    </cfRule>
    <cfRule type="containsText" dxfId="728" priority="692" operator="containsText" text="Alba">
      <formula>NOT(ISERROR(SEARCH("Alba",B46)))</formula>
    </cfRule>
    <cfRule type="containsText" dxfId="727" priority="693" operator="containsText" text="Ind">
      <formula>NOT(ISERROR(SEARCH("Ind",B46)))</formula>
    </cfRule>
    <cfRule type="containsText" dxfId="726" priority="694" operator="containsText" text="Lib Dem">
      <formula>NOT(ISERROR(SEARCH("Lib Dem",B46)))</formula>
    </cfRule>
    <cfRule type="containsText" dxfId="725" priority="695" operator="containsText" text="Green">
      <formula>NOT(ISERROR(SEARCH("Green",B46)))</formula>
    </cfRule>
    <cfRule type="containsText" dxfId="724" priority="696" operator="containsText" text="Conservative">
      <formula>NOT(ISERROR(SEARCH("Conservative",B46)))</formula>
    </cfRule>
    <cfRule type="containsText" dxfId="723" priority="697" operator="containsText" text="SNP">
      <formula>NOT(ISERROR(SEARCH("SNP",B46)))</formula>
    </cfRule>
    <cfRule type="containsText" dxfId="722" priority="698" operator="containsText" text="Labour">
      <formula>NOT(ISERROR(SEARCH("Labour",B46)))</formula>
    </cfRule>
  </conditionalFormatting>
  <conditionalFormatting sqref="B46:B47">
    <cfRule type="containsText" dxfId="721" priority="683" operator="containsText" text="Family">
      <formula>NOT(ISERROR(SEARCH("Family",B46)))</formula>
    </cfRule>
    <cfRule type="containsText" dxfId="720" priority="684" operator="containsText" text="Alba">
      <formula>NOT(ISERROR(SEARCH("Alba",B46)))</formula>
    </cfRule>
    <cfRule type="containsText" dxfId="719" priority="685" operator="containsText" text="Ind">
      <formula>NOT(ISERROR(SEARCH("Ind",B46)))</formula>
    </cfRule>
    <cfRule type="containsText" dxfId="718" priority="686" operator="containsText" text="Lib Dem">
      <formula>NOT(ISERROR(SEARCH("Lib Dem",B46)))</formula>
    </cfRule>
    <cfRule type="containsText" dxfId="717" priority="687" operator="containsText" text="Green">
      <formula>NOT(ISERROR(SEARCH("Green",B46)))</formula>
    </cfRule>
    <cfRule type="containsText" dxfId="716" priority="688" operator="containsText" text="Conservative">
      <formula>NOT(ISERROR(SEARCH("Conservative",B46)))</formula>
    </cfRule>
    <cfRule type="containsText" dxfId="715" priority="689" operator="containsText" text="SNP">
      <formula>NOT(ISERROR(SEARCH("SNP",B46)))</formula>
    </cfRule>
    <cfRule type="containsText" dxfId="714" priority="690" operator="containsText" text="Labour">
      <formula>NOT(ISERROR(SEARCH("Labour",B46)))</formula>
    </cfRule>
  </conditionalFormatting>
  <conditionalFormatting sqref="B47:B48">
    <cfRule type="containsText" dxfId="713" priority="675" operator="containsText" text="Family">
      <formula>NOT(ISERROR(SEARCH("Family",B47)))</formula>
    </cfRule>
    <cfRule type="containsText" dxfId="712" priority="676" operator="containsText" text="Alba">
      <formula>NOT(ISERROR(SEARCH("Alba",B47)))</formula>
    </cfRule>
    <cfRule type="containsText" dxfId="711" priority="677" operator="containsText" text="Ind">
      <formula>NOT(ISERROR(SEARCH("Ind",B47)))</formula>
    </cfRule>
    <cfRule type="containsText" dxfId="710" priority="678" operator="containsText" text="Lib Dem">
      <formula>NOT(ISERROR(SEARCH("Lib Dem",B47)))</formula>
    </cfRule>
    <cfRule type="containsText" dxfId="709" priority="679" operator="containsText" text="Green">
      <formula>NOT(ISERROR(SEARCH("Green",B47)))</formula>
    </cfRule>
    <cfRule type="containsText" dxfId="708" priority="680" operator="containsText" text="Conservative">
      <formula>NOT(ISERROR(SEARCH("Conservative",B47)))</formula>
    </cfRule>
    <cfRule type="containsText" dxfId="707" priority="681" operator="containsText" text="SNP">
      <formula>NOT(ISERROR(SEARCH("SNP",B47)))</formula>
    </cfRule>
    <cfRule type="containsText" dxfId="706" priority="682" operator="containsText" text="Labour">
      <formula>NOT(ISERROR(SEARCH("Labour",B47)))</formula>
    </cfRule>
  </conditionalFormatting>
  <conditionalFormatting sqref="B47:B48">
    <cfRule type="containsText" dxfId="705" priority="667" operator="containsText" text="Family">
      <formula>NOT(ISERROR(SEARCH("Family",B47)))</formula>
    </cfRule>
    <cfRule type="containsText" dxfId="704" priority="668" operator="containsText" text="Alba">
      <formula>NOT(ISERROR(SEARCH("Alba",B47)))</formula>
    </cfRule>
    <cfRule type="containsText" dxfId="703" priority="669" operator="containsText" text="Ind">
      <formula>NOT(ISERROR(SEARCH("Ind",B47)))</formula>
    </cfRule>
    <cfRule type="containsText" dxfId="702" priority="670" operator="containsText" text="Lib Dem">
      <formula>NOT(ISERROR(SEARCH("Lib Dem",B47)))</formula>
    </cfRule>
    <cfRule type="containsText" dxfId="701" priority="671" operator="containsText" text="Green">
      <formula>NOT(ISERROR(SEARCH("Green",B47)))</formula>
    </cfRule>
    <cfRule type="containsText" dxfId="700" priority="672" operator="containsText" text="Conservative">
      <formula>NOT(ISERROR(SEARCH("Conservative",B47)))</formula>
    </cfRule>
    <cfRule type="containsText" dxfId="699" priority="673" operator="containsText" text="SNP">
      <formula>NOT(ISERROR(SEARCH("SNP",B47)))</formula>
    </cfRule>
    <cfRule type="containsText" dxfId="698" priority="674" operator="containsText" text="Labour">
      <formula>NOT(ISERROR(SEARCH("Labour",B47)))</formula>
    </cfRule>
  </conditionalFormatting>
  <conditionalFormatting sqref="R42:AC42">
    <cfRule type="containsText" dxfId="697" priority="659" operator="containsText" text="Family">
      <formula>NOT(ISERROR(SEARCH("Family",R42)))</formula>
    </cfRule>
    <cfRule type="containsText" dxfId="696" priority="660" operator="containsText" text="Alba">
      <formula>NOT(ISERROR(SEARCH("Alba",R42)))</formula>
    </cfRule>
    <cfRule type="containsText" dxfId="695" priority="661" operator="containsText" text="Ind">
      <formula>NOT(ISERROR(SEARCH("Ind",R42)))</formula>
    </cfRule>
    <cfRule type="containsText" dxfId="694" priority="662" operator="containsText" text="Lib Dem">
      <formula>NOT(ISERROR(SEARCH("Lib Dem",R42)))</formula>
    </cfRule>
    <cfRule type="containsText" dxfId="693" priority="663" operator="containsText" text="Green">
      <formula>NOT(ISERROR(SEARCH("Green",R42)))</formula>
    </cfRule>
    <cfRule type="containsText" dxfId="692" priority="664" operator="containsText" text="Conservative">
      <formula>NOT(ISERROR(SEARCH("Conservative",R42)))</formula>
    </cfRule>
    <cfRule type="containsText" dxfId="691" priority="665" operator="containsText" text="SNP">
      <formula>NOT(ISERROR(SEARCH("SNP",R42)))</formula>
    </cfRule>
    <cfRule type="containsText" dxfId="690" priority="666" operator="containsText" text="Labour">
      <formula>NOT(ISERROR(SEARCH("Labour",R42)))</formula>
    </cfRule>
  </conditionalFormatting>
  <conditionalFormatting sqref="Q43">
    <cfRule type="containsText" dxfId="689" priority="651" operator="containsText" text="Family">
      <formula>NOT(ISERROR(SEARCH("Family",Q43)))</formula>
    </cfRule>
    <cfRule type="containsText" dxfId="688" priority="652" operator="containsText" text="Alba">
      <formula>NOT(ISERROR(SEARCH("Alba",Q43)))</formula>
    </cfRule>
    <cfRule type="containsText" dxfId="687" priority="653" operator="containsText" text="Ind">
      <formula>NOT(ISERROR(SEARCH("Ind",Q43)))</formula>
    </cfRule>
    <cfRule type="containsText" dxfId="686" priority="654" operator="containsText" text="Lib Dem">
      <formula>NOT(ISERROR(SEARCH("Lib Dem",Q43)))</formula>
    </cfRule>
    <cfRule type="containsText" dxfId="685" priority="655" operator="containsText" text="Green">
      <formula>NOT(ISERROR(SEARCH("Green",Q43)))</formula>
    </cfRule>
    <cfRule type="containsText" dxfId="684" priority="656" operator="containsText" text="Conservative">
      <formula>NOT(ISERROR(SEARCH("Conservative",Q43)))</formula>
    </cfRule>
    <cfRule type="containsText" dxfId="683" priority="657" operator="containsText" text="SNP">
      <formula>NOT(ISERROR(SEARCH("SNP",Q43)))</formula>
    </cfRule>
    <cfRule type="containsText" dxfId="682" priority="658" operator="containsText" text="Labour">
      <formula>NOT(ISERROR(SEARCH("Labour",Q43)))</formula>
    </cfRule>
  </conditionalFormatting>
  <conditionalFormatting sqref="Q44">
    <cfRule type="containsText" dxfId="681" priority="643" operator="containsText" text="Family">
      <formula>NOT(ISERROR(SEARCH("Family",Q44)))</formula>
    </cfRule>
    <cfRule type="containsText" dxfId="680" priority="644" operator="containsText" text="Alba">
      <formula>NOT(ISERROR(SEARCH("Alba",Q44)))</formula>
    </cfRule>
    <cfRule type="containsText" dxfId="679" priority="645" operator="containsText" text="Ind">
      <formula>NOT(ISERROR(SEARCH("Ind",Q44)))</formula>
    </cfRule>
    <cfRule type="containsText" dxfId="678" priority="646" operator="containsText" text="Lib Dem">
      <formula>NOT(ISERROR(SEARCH("Lib Dem",Q44)))</formula>
    </cfRule>
    <cfRule type="containsText" dxfId="677" priority="647" operator="containsText" text="Green">
      <formula>NOT(ISERROR(SEARCH("Green",Q44)))</formula>
    </cfRule>
    <cfRule type="containsText" dxfId="676" priority="648" operator="containsText" text="Conservative">
      <formula>NOT(ISERROR(SEARCH("Conservative",Q44)))</formula>
    </cfRule>
    <cfRule type="containsText" dxfId="675" priority="649" operator="containsText" text="SNP">
      <formula>NOT(ISERROR(SEARCH("SNP",Q44)))</formula>
    </cfRule>
    <cfRule type="containsText" dxfId="674" priority="650" operator="containsText" text="Labour">
      <formula>NOT(ISERROR(SEARCH("Labour",Q44)))</formula>
    </cfRule>
  </conditionalFormatting>
  <conditionalFormatting sqref="Q45">
    <cfRule type="containsText" dxfId="673" priority="635" operator="containsText" text="Family">
      <formula>NOT(ISERROR(SEARCH("Family",Q45)))</formula>
    </cfRule>
    <cfRule type="containsText" dxfId="672" priority="636" operator="containsText" text="Alba">
      <formula>NOT(ISERROR(SEARCH("Alba",Q45)))</formula>
    </cfRule>
    <cfRule type="containsText" dxfId="671" priority="637" operator="containsText" text="Ind">
      <formula>NOT(ISERROR(SEARCH("Ind",Q45)))</formula>
    </cfRule>
    <cfRule type="containsText" dxfId="670" priority="638" operator="containsText" text="Lib Dem">
      <formula>NOT(ISERROR(SEARCH("Lib Dem",Q45)))</formula>
    </cfRule>
    <cfRule type="containsText" dxfId="669" priority="639" operator="containsText" text="Green">
      <formula>NOT(ISERROR(SEARCH("Green",Q45)))</formula>
    </cfRule>
    <cfRule type="containsText" dxfId="668" priority="640" operator="containsText" text="Conservative">
      <formula>NOT(ISERROR(SEARCH("Conservative",Q45)))</formula>
    </cfRule>
    <cfRule type="containsText" dxfId="667" priority="641" operator="containsText" text="SNP">
      <formula>NOT(ISERROR(SEARCH("SNP",Q45)))</formula>
    </cfRule>
    <cfRule type="containsText" dxfId="666" priority="642" operator="containsText" text="Labour">
      <formula>NOT(ISERROR(SEARCH("Labour",Q45)))</formula>
    </cfRule>
  </conditionalFormatting>
  <conditionalFormatting sqref="Q46">
    <cfRule type="containsText" dxfId="665" priority="627" operator="containsText" text="Family">
      <formula>NOT(ISERROR(SEARCH("Family",Q46)))</formula>
    </cfRule>
    <cfRule type="containsText" dxfId="664" priority="628" operator="containsText" text="Alba">
      <formula>NOT(ISERROR(SEARCH("Alba",Q46)))</formula>
    </cfRule>
    <cfRule type="containsText" dxfId="663" priority="629" operator="containsText" text="Ind">
      <formula>NOT(ISERROR(SEARCH("Ind",Q46)))</formula>
    </cfRule>
    <cfRule type="containsText" dxfId="662" priority="630" operator="containsText" text="Lib Dem">
      <formula>NOT(ISERROR(SEARCH("Lib Dem",Q46)))</formula>
    </cfRule>
    <cfRule type="containsText" dxfId="661" priority="631" operator="containsText" text="Green">
      <formula>NOT(ISERROR(SEARCH("Green",Q46)))</formula>
    </cfRule>
    <cfRule type="containsText" dxfId="660" priority="632" operator="containsText" text="Conservative">
      <formula>NOT(ISERROR(SEARCH("Conservative",Q46)))</formula>
    </cfRule>
    <cfRule type="containsText" dxfId="659" priority="633" operator="containsText" text="SNP">
      <formula>NOT(ISERROR(SEARCH("SNP",Q46)))</formula>
    </cfRule>
    <cfRule type="containsText" dxfId="658" priority="634" operator="containsText" text="Labour">
      <formula>NOT(ISERROR(SEARCH("Labour",Q46)))</formula>
    </cfRule>
  </conditionalFormatting>
  <conditionalFormatting sqref="Q47">
    <cfRule type="containsText" dxfId="657" priority="619" operator="containsText" text="Family">
      <formula>NOT(ISERROR(SEARCH("Family",Q47)))</formula>
    </cfRule>
    <cfRule type="containsText" dxfId="656" priority="620" operator="containsText" text="Alba">
      <formula>NOT(ISERROR(SEARCH("Alba",Q47)))</formula>
    </cfRule>
    <cfRule type="containsText" dxfId="655" priority="621" operator="containsText" text="Ind">
      <formula>NOT(ISERROR(SEARCH("Ind",Q47)))</formula>
    </cfRule>
    <cfRule type="containsText" dxfId="654" priority="622" operator="containsText" text="Lib Dem">
      <formula>NOT(ISERROR(SEARCH("Lib Dem",Q47)))</formula>
    </cfRule>
    <cfRule type="containsText" dxfId="653" priority="623" operator="containsText" text="Green">
      <formula>NOT(ISERROR(SEARCH("Green",Q47)))</formula>
    </cfRule>
    <cfRule type="containsText" dxfId="652" priority="624" operator="containsText" text="Conservative">
      <formula>NOT(ISERROR(SEARCH("Conservative",Q47)))</formula>
    </cfRule>
    <cfRule type="containsText" dxfId="651" priority="625" operator="containsText" text="SNP">
      <formula>NOT(ISERROR(SEARCH("SNP",Q47)))</formula>
    </cfRule>
    <cfRule type="containsText" dxfId="650" priority="626" operator="containsText" text="Labour">
      <formula>NOT(ISERROR(SEARCH("Labour",Q47)))</formula>
    </cfRule>
  </conditionalFormatting>
  <conditionalFormatting sqref="Q48">
    <cfRule type="containsText" dxfId="649" priority="611" operator="containsText" text="Family">
      <formula>NOT(ISERROR(SEARCH("Family",Q48)))</formula>
    </cfRule>
    <cfRule type="containsText" dxfId="648" priority="612" operator="containsText" text="Alba">
      <formula>NOT(ISERROR(SEARCH("Alba",Q48)))</formula>
    </cfRule>
    <cfRule type="containsText" dxfId="647" priority="613" operator="containsText" text="Ind">
      <formula>NOT(ISERROR(SEARCH("Ind",Q48)))</formula>
    </cfRule>
    <cfRule type="containsText" dxfId="646" priority="614" operator="containsText" text="Lib Dem">
      <formula>NOT(ISERROR(SEARCH("Lib Dem",Q48)))</formula>
    </cfRule>
    <cfRule type="containsText" dxfId="645" priority="615" operator="containsText" text="Green">
      <formula>NOT(ISERROR(SEARCH("Green",Q48)))</formula>
    </cfRule>
    <cfRule type="containsText" dxfId="644" priority="616" operator="containsText" text="Conservative">
      <formula>NOT(ISERROR(SEARCH("Conservative",Q48)))</formula>
    </cfRule>
    <cfRule type="containsText" dxfId="643" priority="617" operator="containsText" text="SNP">
      <formula>NOT(ISERROR(SEARCH("SNP",Q48)))</formula>
    </cfRule>
    <cfRule type="containsText" dxfId="642" priority="618" operator="containsText" text="Labour">
      <formula>NOT(ISERROR(SEARCH("Labour",Q48)))</formula>
    </cfRule>
  </conditionalFormatting>
  <conditionalFormatting sqref="C55:N55">
    <cfRule type="top10" dxfId="641" priority="569" bottom="1" rank="1"/>
    <cfRule type="top10" dxfId="640" priority="570" rank="1"/>
  </conditionalFormatting>
  <conditionalFormatting sqref="C56:N56">
    <cfRule type="top10" dxfId="639" priority="567" bottom="1" rank="1"/>
    <cfRule type="top10" dxfId="638" priority="568" rank="1"/>
  </conditionalFormatting>
  <conditionalFormatting sqref="C57:N57">
    <cfRule type="top10" dxfId="637" priority="565" bottom="1" rank="1"/>
    <cfRule type="top10" dxfId="636" priority="566" rank="1"/>
  </conditionalFormatting>
  <conditionalFormatting sqref="C58:N58">
    <cfRule type="top10" dxfId="635" priority="563" bottom="1" rank="1"/>
    <cfRule type="top10" dxfId="634" priority="564" rank="1"/>
  </conditionalFormatting>
  <conditionalFormatting sqref="C59:N59">
    <cfRule type="top10" dxfId="633" priority="561" bottom="1" rank="1"/>
    <cfRule type="top10" dxfId="632" priority="562" rank="1"/>
  </conditionalFormatting>
  <conditionalFormatting sqref="C54:N54">
    <cfRule type="containsText" dxfId="631" priority="525" operator="containsText" text="Family">
      <formula>NOT(ISERROR(SEARCH("Family",C54)))</formula>
    </cfRule>
    <cfRule type="containsText" dxfId="630" priority="540" operator="containsText" text="Alba">
      <formula>NOT(ISERROR(SEARCH("Alba",C54)))</formula>
    </cfRule>
    <cfRule type="containsText" dxfId="629" priority="541" operator="containsText" text="Ind">
      <formula>NOT(ISERROR(SEARCH("Ind",C54)))</formula>
    </cfRule>
    <cfRule type="containsText" dxfId="628" priority="542" operator="containsText" text="Lib Dem">
      <formula>NOT(ISERROR(SEARCH("Lib Dem",C54)))</formula>
    </cfRule>
    <cfRule type="containsText" dxfId="627" priority="543" operator="containsText" text="Green">
      <formula>NOT(ISERROR(SEARCH("Green",C54)))</formula>
    </cfRule>
    <cfRule type="containsText" dxfId="626" priority="544" operator="containsText" text="Conservative">
      <formula>NOT(ISERROR(SEARCH("Conservative",C54)))</formula>
    </cfRule>
    <cfRule type="containsText" dxfId="625" priority="545" operator="containsText" text="SNP">
      <formula>NOT(ISERROR(SEARCH("SNP",C54)))</formula>
    </cfRule>
    <cfRule type="containsText" dxfId="624" priority="546" operator="containsText" text="Labour">
      <formula>NOT(ISERROR(SEARCH("Labour",C54)))</formula>
    </cfRule>
  </conditionalFormatting>
  <conditionalFormatting sqref="B55:B56">
    <cfRule type="containsText" dxfId="623" priority="517" operator="containsText" text="Family">
      <formula>NOT(ISERROR(SEARCH("Family",B55)))</formula>
    </cfRule>
    <cfRule type="containsText" dxfId="622" priority="518" operator="containsText" text="Alba">
      <formula>NOT(ISERROR(SEARCH("Alba",B55)))</formula>
    </cfRule>
    <cfRule type="containsText" dxfId="621" priority="519" operator="containsText" text="Ind">
      <formula>NOT(ISERROR(SEARCH("Ind",B55)))</formula>
    </cfRule>
    <cfRule type="containsText" dxfId="620" priority="520" operator="containsText" text="Lib Dem">
      <formula>NOT(ISERROR(SEARCH("Lib Dem",B55)))</formula>
    </cfRule>
    <cfRule type="containsText" dxfId="619" priority="521" operator="containsText" text="Green">
      <formula>NOT(ISERROR(SEARCH("Green",B55)))</formula>
    </cfRule>
    <cfRule type="containsText" dxfId="618" priority="522" operator="containsText" text="Conservative">
      <formula>NOT(ISERROR(SEARCH("Conservative",B55)))</formula>
    </cfRule>
    <cfRule type="containsText" dxfId="617" priority="523" operator="containsText" text="SNP">
      <formula>NOT(ISERROR(SEARCH("SNP",B55)))</formula>
    </cfRule>
    <cfRule type="containsText" dxfId="616" priority="524" operator="containsText" text="Labour">
      <formula>NOT(ISERROR(SEARCH("Labour",B55)))</formula>
    </cfRule>
  </conditionalFormatting>
  <conditionalFormatting sqref="B57">
    <cfRule type="containsText" dxfId="615" priority="509" operator="containsText" text="Family">
      <formula>NOT(ISERROR(SEARCH("Family",B57)))</formula>
    </cfRule>
    <cfRule type="containsText" dxfId="614" priority="510" operator="containsText" text="Alba">
      <formula>NOT(ISERROR(SEARCH("Alba",B57)))</formula>
    </cfRule>
    <cfRule type="containsText" dxfId="613" priority="511" operator="containsText" text="Ind">
      <formula>NOT(ISERROR(SEARCH("Ind",B57)))</formula>
    </cfRule>
    <cfRule type="containsText" dxfId="612" priority="512" operator="containsText" text="Lib Dem">
      <formula>NOT(ISERROR(SEARCH("Lib Dem",B57)))</formula>
    </cfRule>
    <cfRule type="containsText" dxfId="611" priority="513" operator="containsText" text="Green">
      <formula>NOT(ISERROR(SEARCH("Green",B57)))</formula>
    </cfRule>
    <cfRule type="containsText" dxfId="610" priority="514" operator="containsText" text="Conservative">
      <formula>NOT(ISERROR(SEARCH("Conservative",B57)))</formula>
    </cfRule>
    <cfRule type="containsText" dxfId="609" priority="515" operator="containsText" text="SNP">
      <formula>NOT(ISERROR(SEARCH("SNP",B57)))</formula>
    </cfRule>
    <cfRule type="containsText" dxfId="608" priority="516" operator="containsText" text="Labour">
      <formula>NOT(ISERROR(SEARCH("Labour",B57)))</formula>
    </cfRule>
  </conditionalFormatting>
  <conditionalFormatting sqref="B58">
    <cfRule type="containsText" dxfId="607" priority="501" operator="containsText" text="Family">
      <formula>NOT(ISERROR(SEARCH("Family",B58)))</formula>
    </cfRule>
    <cfRule type="containsText" dxfId="606" priority="502" operator="containsText" text="Alba">
      <formula>NOT(ISERROR(SEARCH("Alba",B58)))</formula>
    </cfRule>
    <cfRule type="containsText" dxfId="605" priority="503" operator="containsText" text="Ind">
      <formula>NOT(ISERROR(SEARCH("Ind",B58)))</formula>
    </cfRule>
    <cfRule type="containsText" dxfId="604" priority="504" operator="containsText" text="Lib Dem">
      <formula>NOT(ISERROR(SEARCH("Lib Dem",B58)))</formula>
    </cfRule>
    <cfRule type="containsText" dxfId="603" priority="505" operator="containsText" text="Green">
      <formula>NOT(ISERROR(SEARCH("Green",B58)))</formula>
    </cfRule>
    <cfRule type="containsText" dxfId="602" priority="506" operator="containsText" text="Conservative">
      <formula>NOT(ISERROR(SEARCH("Conservative",B58)))</formula>
    </cfRule>
    <cfRule type="containsText" dxfId="601" priority="507" operator="containsText" text="SNP">
      <formula>NOT(ISERROR(SEARCH("SNP",B58)))</formula>
    </cfRule>
    <cfRule type="containsText" dxfId="600" priority="508" operator="containsText" text="Labour">
      <formula>NOT(ISERROR(SEARCH("Labour",B58)))</formula>
    </cfRule>
  </conditionalFormatting>
  <conditionalFormatting sqref="B58:B59">
    <cfRule type="containsText" dxfId="599" priority="493" operator="containsText" text="Family">
      <formula>NOT(ISERROR(SEARCH("Family",B58)))</formula>
    </cfRule>
    <cfRule type="containsText" dxfId="598" priority="494" operator="containsText" text="Alba">
      <formula>NOT(ISERROR(SEARCH("Alba",B58)))</formula>
    </cfRule>
    <cfRule type="containsText" dxfId="597" priority="495" operator="containsText" text="Ind">
      <formula>NOT(ISERROR(SEARCH("Ind",B58)))</formula>
    </cfRule>
    <cfRule type="containsText" dxfId="596" priority="496" operator="containsText" text="Lib Dem">
      <formula>NOT(ISERROR(SEARCH("Lib Dem",B58)))</formula>
    </cfRule>
    <cfRule type="containsText" dxfId="595" priority="497" operator="containsText" text="Green">
      <formula>NOT(ISERROR(SEARCH("Green",B58)))</formula>
    </cfRule>
    <cfRule type="containsText" dxfId="594" priority="498" operator="containsText" text="Conservative">
      <formula>NOT(ISERROR(SEARCH("Conservative",B58)))</formula>
    </cfRule>
    <cfRule type="containsText" dxfId="593" priority="499" operator="containsText" text="SNP">
      <formula>NOT(ISERROR(SEARCH("SNP",B58)))</formula>
    </cfRule>
    <cfRule type="containsText" dxfId="592" priority="500" operator="containsText" text="Labour">
      <formula>NOT(ISERROR(SEARCH("Labour",B58)))</formula>
    </cfRule>
  </conditionalFormatting>
  <conditionalFormatting sqref="B58:B59">
    <cfRule type="containsText" dxfId="591" priority="485" operator="containsText" text="Family">
      <formula>NOT(ISERROR(SEARCH("Family",B58)))</formula>
    </cfRule>
    <cfRule type="containsText" dxfId="590" priority="486" operator="containsText" text="Alba">
      <formula>NOT(ISERROR(SEARCH("Alba",B58)))</formula>
    </cfRule>
    <cfRule type="containsText" dxfId="589" priority="487" operator="containsText" text="Ind">
      <formula>NOT(ISERROR(SEARCH("Ind",B58)))</formula>
    </cfRule>
    <cfRule type="containsText" dxfId="588" priority="488" operator="containsText" text="Lib Dem">
      <formula>NOT(ISERROR(SEARCH("Lib Dem",B58)))</formula>
    </cfRule>
    <cfRule type="containsText" dxfId="587" priority="489" operator="containsText" text="Green">
      <formula>NOT(ISERROR(SEARCH("Green",B58)))</formula>
    </cfRule>
    <cfRule type="containsText" dxfId="586" priority="490" operator="containsText" text="Conservative">
      <formula>NOT(ISERROR(SEARCH("Conservative",B58)))</formula>
    </cfRule>
    <cfRule type="containsText" dxfId="585" priority="491" operator="containsText" text="SNP">
      <formula>NOT(ISERROR(SEARCH("SNP",B58)))</formula>
    </cfRule>
    <cfRule type="containsText" dxfId="584" priority="492" operator="containsText" text="Labour">
      <formula>NOT(ISERROR(SEARCH("Labour",B58)))</formula>
    </cfRule>
  </conditionalFormatting>
  <conditionalFormatting sqref="B58:B59">
    <cfRule type="containsText" dxfId="583" priority="477" operator="containsText" text="Family">
      <formula>NOT(ISERROR(SEARCH("Family",B58)))</formula>
    </cfRule>
    <cfRule type="containsText" dxfId="582" priority="478" operator="containsText" text="Alba">
      <formula>NOT(ISERROR(SEARCH("Alba",B58)))</formula>
    </cfRule>
    <cfRule type="containsText" dxfId="581" priority="479" operator="containsText" text="Ind">
      <formula>NOT(ISERROR(SEARCH("Ind",B58)))</formula>
    </cfRule>
    <cfRule type="containsText" dxfId="580" priority="480" operator="containsText" text="Lib Dem">
      <formula>NOT(ISERROR(SEARCH("Lib Dem",B58)))</formula>
    </cfRule>
    <cfRule type="containsText" dxfId="579" priority="481" operator="containsText" text="Green">
      <formula>NOT(ISERROR(SEARCH("Green",B58)))</formula>
    </cfRule>
    <cfRule type="containsText" dxfId="578" priority="482" operator="containsText" text="Conservative">
      <formula>NOT(ISERROR(SEARCH("Conservative",B58)))</formula>
    </cfRule>
    <cfRule type="containsText" dxfId="577" priority="483" operator="containsText" text="SNP">
      <formula>NOT(ISERROR(SEARCH("SNP",B58)))</formula>
    </cfRule>
    <cfRule type="containsText" dxfId="576" priority="484" operator="containsText" text="Labour">
      <formula>NOT(ISERROR(SEARCH("Labour",B58)))</formula>
    </cfRule>
  </conditionalFormatting>
  <conditionalFormatting sqref="R54:AC54">
    <cfRule type="containsText" dxfId="575" priority="469" operator="containsText" text="Family">
      <formula>NOT(ISERROR(SEARCH("Family",R54)))</formula>
    </cfRule>
    <cfRule type="containsText" dxfId="574" priority="470" operator="containsText" text="Alba">
      <formula>NOT(ISERROR(SEARCH("Alba",R54)))</formula>
    </cfRule>
    <cfRule type="containsText" dxfId="573" priority="471" operator="containsText" text="Ind">
      <formula>NOT(ISERROR(SEARCH("Ind",R54)))</formula>
    </cfRule>
    <cfRule type="containsText" dxfId="572" priority="472" operator="containsText" text="Lib Dem">
      <formula>NOT(ISERROR(SEARCH("Lib Dem",R54)))</formula>
    </cfRule>
    <cfRule type="containsText" dxfId="571" priority="473" operator="containsText" text="Green">
      <formula>NOT(ISERROR(SEARCH("Green",R54)))</formula>
    </cfRule>
    <cfRule type="containsText" dxfId="570" priority="474" operator="containsText" text="Conservative">
      <formula>NOT(ISERROR(SEARCH("Conservative",R54)))</formula>
    </cfRule>
    <cfRule type="containsText" dxfId="569" priority="475" operator="containsText" text="SNP">
      <formula>NOT(ISERROR(SEARCH("SNP",R54)))</formula>
    </cfRule>
    <cfRule type="containsText" dxfId="568" priority="476" operator="containsText" text="Labour">
      <formula>NOT(ISERROR(SEARCH("Labour",R54)))</formula>
    </cfRule>
  </conditionalFormatting>
  <conditionalFormatting sqref="Q55">
    <cfRule type="containsText" dxfId="567" priority="461" operator="containsText" text="Family">
      <formula>NOT(ISERROR(SEARCH("Family",Q55)))</formula>
    </cfRule>
    <cfRule type="containsText" dxfId="566" priority="462" operator="containsText" text="Alba">
      <formula>NOT(ISERROR(SEARCH("Alba",Q55)))</formula>
    </cfRule>
    <cfRule type="containsText" dxfId="565" priority="463" operator="containsText" text="Ind">
      <formula>NOT(ISERROR(SEARCH("Ind",Q55)))</formula>
    </cfRule>
    <cfRule type="containsText" dxfId="564" priority="464" operator="containsText" text="Lib Dem">
      <formula>NOT(ISERROR(SEARCH("Lib Dem",Q55)))</formula>
    </cfRule>
    <cfRule type="containsText" dxfId="563" priority="465" operator="containsText" text="Green">
      <formula>NOT(ISERROR(SEARCH("Green",Q55)))</formula>
    </cfRule>
    <cfRule type="containsText" dxfId="562" priority="466" operator="containsText" text="Conservative">
      <formula>NOT(ISERROR(SEARCH("Conservative",Q55)))</formula>
    </cfRule>
    <cfRule type="containsText" dxfId="561" priority="467" operator="containsText" text="SNP">
      <formula>NOT(ISERROR(SEARCH("SNP",Q55)))</formula>
    </cfRule>
    <cfRule type="containsText" dxfId="560" priority="468" operator="containsText" text="Labour">
      <formula>NOT(ISERROR(SEARCH("Labour",Q55)))</formula>
    </cfRule>
  </conditionalFormatting>
  <conditionalFormatting sqref="Q56">
    <cfRule type="containsText" dxfId="559" priority="453" operator="containsText" text="Family">
      <formula>NOT(ISERROR(SEARCH("Family",Q56)))</formula>
    </cfRule>
    <cfRule type="containsText" dxfId="558" priority="454" operator="containsText" text="Alba">
      <formula>NOT(ISERROR(SEARCH("Alba",Q56)))</formula>
    </cfRule>
    <cfRule type="containsText" dxfId="557" priority="455" operator="containsText" text="Ind">
      <formula>NOT(ISERROR(SEARCH("Ind",Q56)))</formula>
    </cfRule>
    <cfRule type="containsText" dxfId="556" priority="456" operator="containsText" text="Lib Dem">
      <formula>NOT(ISERROR(SEARCH("Lib Dem",Q56)))</formula>
    </cfRule>
    <cfRule type="containsText" dxfId="555" priority="457" operator="containsText" text="Green">
      <formula>NOT(ISERROR(SEARCH("Green",Q56)))</formula>
    </cfRule>
    <cfRule type="containsText" dxfId="554" priority="458" operator="containsText" text="Conservative">
      <formula>NOT(ISERROR(SEARCH("Conservative",Q56)))</formula>
    </cfRule>
    <cfRule type="containsText" dxfId="553" priority="459" operator="containsText" text="SNP">
      <formula>NOT(ISERROR(SEARCH("SNP",Q56)))</formula>
    </cfRule>
    <cfRule type="containsText" dxfId="552" priority="460" operator="containsText" text="Labour">
      <formula>NOT(ISERROR(SEARCH("Labour",Q56)))</formula>
    </cfRule>
  </conditionalFormatting>
  <conditionalFormatting sqref="Q57">
    <cfRule type="containsText" dxfId="551" priority="445" operator="containsText" text="Family">
      <formula>NOT(ISERROR(SEARCH("Family",Q57)))</formula>
    </cfRule>
    <cfRule type="containsText" dxfId="550" priority="446" operator="containsText" text="Alba">
      <formula>NOT(ISERROR(SEARCH("Alba",Q57)))</formula>
    </cfRule>
    <cfRule type="containsText" dxfId="549" priority="447" operator="containsText" text="Ind">
      <formula>NOT(ISERROR(SEARCH("Ind",Q57)))</formula>
    </cfRule>
    <cfRule type="containsText" dxfId="548" priority="448" operator="containsText" text="Lib Dem">
      <formula>NOT(ISERROR(SEARCH("Lib Dem",Q57)))</formula>
    </cfRule>
    <cfRule type="containsText" dxfId="547" priority="449" operator="containsText" text="Green">
      <formula>NOT(ISERROR(SEARCH("Green",Q57)))</formula>
    </cfRule>
    <cfRule type="containsText" dxfId="546" priority="450" operator="containsText" text="Conservative">
      <formula>NOT(ISERROR(SEARCH("Conservative",Q57)))</formula>
    </cfRule>
    <cfRule type="containsText" dxfId="545" priority="451" operator="containsText" text="SNP">
      <formula>NOT(ISERROR(SEARCH("SNP",Q57)))</formula>
    </cfRule>
    <cfRule type="containsText" dxfId="544" priority="452" operator="containsText" text="Labour">
      <formula>NOT(ISERROR(SEARCH("Labour",Q57)))</formula>
    </cfRule>
  </conditionalFormatting>
  <conditionalFormatting sqref="Q58">
    <cfRule type="containsText" dxfId="543" priority="437" operator="containsText" text="Family">
      <formula>NOT(ISERROR(SEARCH("Family",Q58)))</formula>
    </cfRule>
    <cfRule type="containsText" dxfId="542" priority="438" operator="containsText" text="Alba">
      <formula>NOT(ISERROR(SEARCH("Alba",Q58)))</formula>
    </cfRule>
    <cfRule type="containsText" dxfId="541" priority="439" operator="containsText" text="Ind">
      <formula>NOT(ISERROR(SEARCH("Ind",Q58)))</formula>
    </cfRule>
    <cfRule type="containsText" dxfId="540" priority="440" operator="containsText" text="Lib Dem">
      <formula>NOT(ISERROR(SEARCH("Lib Dem",Q58)))</formula>
    </cfRule>
    <cfRule type="containsText" dxfId="539" priority="441" operator="containsText" text="Green">
      <formula>NOT(ISERROR(SEARCH("Green",Q58)))</formula>
    </cfRule>
    <cfRule type="containsText" dxfId="538" priority="442" operator="containsText" text="Conservative">
      <formula>NOT(ISERROR(SEARCH("Conservative",Q58)))</formula>
    </cfRule>
    <cfRule type="containsText" dxfId="537" priority="443" operator="containsText" text="SNP">
      <formula>NOT(ISERROR(SEARCH("SNP",Q58)))</formula>
    </cfRule>
    <cfRule type="containsText" dxfId="536" priority="444" operator="containsText" text="Labour">
      <formula>NOT(ISERROR(SEARCH("Labour",Q58)))</formula>
    </cfRule>
  </conditionalFormatting>
  <conditionalFormatting sqref="Q59">
    <cfRule type="containsText" dxfId="535" priority="429" operator="containsText" text="Family">
      <formula>NOT(ISERROR(SEARCH("Family",Q59)))</formula>
    </cfRule>
    <cfRule type="containsText" dxfId="534" priority="430" operator="containsText" text="Alba">
      <formula>NOT(ISERROR(SEARCH("Alba",Q59)))</formula>
    </cfRule>
    <cfRule type="containsText" dxfId="533" priority="431" operator="containsText" text="Ind">
      <formula>NOT(ISERROR(SEARCH("Ind",Q59)))</formula>
    </cfRule>
    <cfRule type="containsText" dxfId="532" priority="432" operator="containsText" text="Lib Dem">
      <formula>NOT(ISERROR(SEARCH("Lib Dem",Q59)))</formula>
    </cfRule>
    <cfRule type="containsText" dxfId="531" priority="433" operator="containsText" text="Green">
      <formula>NOT(ISERROR(SEARCH("Green",Q59)))</formula>
    </cfRule>
    <cfRule type="containsText" dxfId="530" priority="434" operator="containsText" text="Conservative">
      <formula>NOT(ISERROR(SEARCH("Conservative",Q59)))</formula>
    </cfRule>
    <cfRule type="containsText" dxfId="529" priority="435" operator="containsText" text="SNP">
      <formula>NOT(ISERROR(SEARCH("SNP",Q59)))</formula>
    </cfRule>
    <cfRule type="containsText" dxfId="528" priority="436" operator="containsText" text="Labour">
      <formula>NOT(ISERROR(SEARCH("Labour",Q59)))</formula>
    </cfRule>
  </conditionalFormatting>
  <conditionalFormatting sqref="C66:N66">
    <cfRule type="top10" dxfId="527" priority="379" bottom="1" rank="1"/>
    <cfRule type="top10" dxfId="526" priority="380" rank="1"/>
  </conditionalFormatting>
  <conditionalFormatting sqref="C67:N67">
    <cfRule type="top10" dxfId="525" priority="377" bottom="1" rank="1"/>
    <cfRule type="top10" dxfId="524" priority="378" rank="1"/>
  </conditionalFormatting>
  <conditionalFormatting sqref="C68:N68">
    <cfRule type="top10" dxfId="523" priority="375" bottom="1" rank="1"/>
    <cfRule type="top10" dxfId="522" priority="376" rank="1"/>
  </conditionalFormatting>
  <conditionalFormatting sqref="C69:N69">
    <cfRule type="top10" dxfId="521" priority="373" bottom="1" rank="1"/>
    <cfRule type="top10" dxfId="520" priority="374" rank="1"/>
  </conditionalFormatting>
  <conditionalFormatting sqref="C70:N70">
    <cfRule type="top10" dxfId="519" priority="371" bottom="1" rank="1"/>
    <cfRule type="top10" dxfId="518" priority="372" rank="1"/>
  </conditionalFormatting>
  <conditionalFormatting sqref="C71:N71">
    <cfRule type="top10" dxfId="517" priority="369" bottom="1" rank="1"/>
    <cfRule type="top10" dxfId="516" priority="370" rank="1"/>
  </conditionalFormatting>
  <conditionalFormatting sqref="C72:N72">
    <cfRule type="top10" dxfId="515" priority="367" bottom="1" rank="1"/>
    <cfRule type="top10" dxfId="514" priority="368" rank="1"/>
  </conditionalFormatting>
  <conditionalFormatting sqref="C65:N65">
    <cfRule type="containsText" dxfId="513" priority="335" operator="containsText" text="Family">
      <formula>NOT(ISERROR(SEARCH("Family",C65)))</formula>
    </cfRule>
    <cfRule type="containsText" dxfId="512" priority="350" operator="containsText" text="Alba">
      <formula>NOT(ISERROR(SEARCH("Alba",C65)))</formula>
    </cfRule>
    <cfRule type="containsText" dxfId="511" priority="351" operator="containsText" text="Ind">
      <formula>NOT(ISERROR(SEARCH("Ind",C65)))</formula>
    </cfRule>
    <cfRule type="containsText" dxfId="510" priority="352" operator="containsText" text="Lib Dem">
      <formula>NOT(ISERROR(SEARCH("Lib Dem",C65)))</formula>
    </cfRule>
    <cfRule type="containsText" dxfId="509" priority="353" operator="containsText" text="Green">
      <formula>NOT(ISERROR(SEARCH("Green",C65)))</formula>
    </cfRule>
    <cfRule type="containsText" dxfId="508" priority="354" operator="containsText" text="Conservative">
      <formula>NOT(ISERROR(SEARCH("Conservative",C65)))</formula>
    </cfRule>
    <cfRule type="containsText" dxfId="507" priority="355" operator="containsText" text="SNP">
      <formula>NOT(ISERROR(SEARCH("SNP",C65)))</formula>
    </cfRule>
    <cfRule type="containsText" dxfId="506" priority="356" operator="containsText" text="Labour">
      <formula>NOT(ISERROR(SEARCH("Labour",C65)))</formula>
    </cfRule>
  </conditionalFormatting>
  <conditionalFormatting sqref="B66:B67">
    <cfRule type="containsText" dxfId="505" priority="327" operator="containsText" text="Family">
      <formula>NOT(ISERROR(SEARCH("Family",B66)))</formula>
    </cfRule>
    <cfRule type="containsText" dxfId="504" priority="328" operator="containsText" text="Alba">
      <formula>NOT(ISERROR(SEARCH("Alba",B66)))</formula>
    </cfRule>
    <cfRule type="containsText" dxfId="503" priority="329" operator="containsText" text="Ind">
      <formula>NOT(ISERROR(SEARCH("Ind",B66)))</formula>
    </cfRule>
    <cfRule type="containsText" dxfId="502" priority="330" operator="containsText" text="Lib Dem">
      <formula>NOT(ISERROR(SEARCH("Lib Dem",B66)))</formula>
    </cfRule>
    <cfRule type="containsText" dxfId="501" priority="331" operator="containsText" text="Green">
      <formula>NOT(ISERROR(SEARCH("Green",B66)))</formula>
    </cfRule>
    <cfRule type="containsText" dxfId="500" priority="332" operator="containsText" text="Conservative">
      <formula>NOT(ISERROR(SEARCH("Conservative",B66)))</formula>
    </cfRule>
    <cfRule type="containsText" dxfId="499" priority="333" operator="containsText" text="SNP">
      <formula>NOT(ISERROR(SEARCH("SNP",B66)))</formula>
    </cfRule>
    <cfRule type="containsText" dxfId="498" priority="334" operator="containsText" text="Labour">
      <formula>NOT(ISERROR(SEARCH("Labour",B66)))</formula>
    </cfRule>
  </conditionalFormatting>
  <conditionalFormatting sqref="B68">
    <cfRule type="containsText" dxfId="497" priority="319" operator="containsText" text="Family">
      <formula>NOT(ISERROR(SEARCH("Family",B68)))</formula>
    </cfRule>
    <cfRule type="containsText" dxfId="496" priority="320" operator="containsText" text="Alba">
      <formula>NOT(ISERROR(SEARCH("Alba",B68)))</formula>
    </cfRule>
    <cfRule type="containsText" dxfId="495" priority="321" operator="containsText" text="Ind">
      <formula>NOT(ISERROR(SEARCH("Ind",B68)))</formula>
    </cfRule>
    <cfRule type="containsText" dxfId="494" priority="322" operator="containsText" text="Lib Dem">
      <formula>NOT(ISERROR(SEARCH("Lib Dem",B68)))</formula>
    </cfRule>
    <cfRule type="containsText" dxfId="493" priority="323" operator="containsText" text="Green">
      <formula>NOT(ISERROR(SEARCH("Green",B68)))</formula>
    </cfRule>
    <cfRule type="containsText" dxfId="492" priority="324" operator="containsText" text="Conservative">
      <formula>NOT(ISERROR(SEARCH("Conservative",B68)))</formula>
    </cfRule>
    <cfRule type="containsText" dxfId="491" priority="325" operator="containsText" text="SNP">
      <formula>NOT(ISERROR(SEARCH("SNP",B68)))</formula>
    </cfRule>
    <cfRule type="containsText" dxfId="490" priority="326" operator="containsText" text="Labour">
      <formula>NOT(ISERROR(SEARCH("Labour",B68)))</formula>
    </cfRule>
  </conditionalFormatting>
  <conditionalFormatting sqref="B69">
    <cfRule type="containsText" dxfId="489" priority="311" operator="containsText" text="Family">
      <formula>NOT(ISERROR(SEARCH("Family",B69)))</formula>
    </cfRule>
    <cfRule type="containsText" dxfId="488" priority="312" operator="containsText" text="Alba">
      <formula>NOT(ISERROR(SEARCH("Alba",B69)))</formula>
    </cfRule>
    <cfRule type="containsText" dxfId="487" priority="313" operator="containsText" text="Ind">
      <formula>NOT(ISERROR(SEARCH("Ind",B69)))</formula>
    </cfRule>
    <cfRule type="containsText" dxfId="486" priority="314" operator="containsText" text="Lib Dem">
      <formula>NOT(ISERROR(SEARCH("Lib Dem",B69)))</formula>
    </cfRule>
    <cfRule type="containsText" dxfId="485" priority="315" operator="containsText" text="Green">
      <formula>NOT(ISERROR(SEARCH("Green",B69)))</formula>
    </cfRule>
    <cfRule type="containsText" dxfId="484" priority="316" operator="containsText" text="Conservative">
      <formula>NOT(ISERROR(SEARCH("Conservative",B69)))</formula>
    </cfRule>
    <cfRule type="containsText" dxfId="483" priority="317" operator="containsText" text="SNP">
      <formula>NOT(ISERROR(SEARCH("SNP",B69)))</formula>
    </cfRule>
    <cfRule type="containsText" dxfId="482" priority="318" operator="containsText" text="Labour">
      <formula>NOT(ISERROR(SEARCH("Labour",B69)))</formula>
    </cfRule>
  </conditionalFormatting>
  <conditionalFormatting sqref="B69:B70">
    <cfRule type="containsText" dxfId="481" priority="303" operator="containsText" text="Family">
      <formula>NOT(ISERROR(SEARCH("Family",B69)))</formula>
    </cfRule>
    <cfRule type="containsText" dxfId="480" priority="304" operator="containsText" text="Alba">
      <formula>NOT(ISERROR(SEARCH("Alba",B69)))</formula>
    </cfRule>
    <cfRule type="containsText" dxfId="479" priority="305" operator="containsText" text="Ind">
      <formula>NOT(ISERROR(SEARCH("Ind",B69)))</formula>
    </cfRule>
    <cfRule type="containsText" dxfId="478" priority="306" operator="containsText" text="Lib Dem">
      <formula>NOT(ISERROR(SEARCH("Lib Dem",B69)))</formula>
    </cfRule>
    <cfRule type="containsText" dxfId="477" priority="307" operator="containsText" text="Green">
      <formula>NOT(ISERROR(SEARCH("Green",B69)))</formula>
    </cfRule>
    <cfRule type="containsText" dxfId="476" priority="308" operator="containsText" text="Conservative">
      <formula>NOT(ISERROR(SEARCH("Conservative",B69)))</formula>
    </cfRule>
    <cfRule type="containsText" dxfId="475" priority="309" operator="containsText" text="SNP">
      <formula>NOT(ISERROR(SEARCH("SNP",B69)))</formula>
    </cfRule>
    <cfRule type="containsText" dxfId="474" priority="310" operator="containsText" text="Labour">
      <formula>NOT(ISERROR(SEARCH("Labour",B69)))</formula>
    </cfRule>
  </conditionalFormatting>
  <conditionalFormatting sqref="B69:B72">
    <cfRule type="containsText" dxfId="473" priority="295" operator="containsText" text="Family">
      <formula>NOT(ISERROR(SEARCH("Family",B69)))</formula>
    </cfRule>
    <cfRule type="containsText" dxfId="472" priority="296" operator="containsText" text="Alba">
      <formula>NOT(ISERROR(SEARCH("Alba",B69)))</formula>
    </cfRule>
    <cfRule type="containsText" dxfId="471" priority="297" operator="containsText" text="Ind">
      <formula>NOT(ISERROR(SEARCH("Ind",B69)))</formula>
    </cfRule>
    <cfRule type="containsText" dxfId="470" priority="298" operator="containsText" text="Lib Dem">
      <formula>NOT(ISERROR(SEARCH("Lib Dem",B69)))</formula>
    </cfRule>
    <cfRule type="containsText" dxfId="469" priority="299" operator="containsText" text="Green">
      <formula>NOT(ISERROR(SEARCH("Green",B69)))</formula>
    </cfRule>
    <cfRule type="containsText" dxfId="468" priority="300" operator="containsText" text="Conservative">
      <formula>NOT(ISERROR(SEARCH("Conservative",B69)))</formula>
    </cfRule>
    <cfRule type="containsText" dxfId="467" priority="301" operator="containsText" text="SNP">
      <formula>NOT(ISERROR(SEARCH("SNP",B69)))</formula>
    </cfRule>
    <cfRule type="containsText" dxfId="466" priority="302" operator="containsText" text="Labour">
      <formula>NOT(ISERROR(SEARCH("Labour",B69)))</formula>
    </cfRule>
  </conditionalFormatting>
  <conditionalFormatting sqref="B69:B72">
    <cfRule type="containsText" dxfId="465" priority="287" operator="containsText" text="Family">
      <formula>NOT(ISERROR(SEARCH("Family",B69)))</formula>
    </cfRule>
    <cfRule type="containsText" dxfId="464" priority="288" operator="containsText" text="Alba">
      <formula>NOT(ISERROR(SEARCH("Alba",B69)))</formula>
    </cfRule>
    <cfRule type="containsText" dxfId="463" priority="289" operator="containsText" text="Ind">
      <formula>NOT(ISERROR(SEARCH("Ind",B69)))</formula>
    </cfRule>
    <cfRule type="containsText" dxfId="462" priority="290" operator="containsText" text="Lib Dem">
      <formula>NOT(ISERROR(SEARCH("Lib Dem",B69)))</formula>
    </cfRule>
    <cfRule type="containsText" dxfId="461" priority="291" operator="containsText" text="Green">
      <formula>NOT(ISERROR(SEARCH("Green",B69)))</formula>
    </cfRule>
    <cfRule type="containsText" dxfId="460" priority="292" operator="containsText" text="Conservative">
      <formula>NOT(ISERROR(SEARCH("Conservative",B69)))</formula>
    </cfRule>
    <cfRule type="containsText" dxfId="459" priority="293" operator="containsText" text="SNP">
      <formula>NOT(ISERROR(SEARCH("SNP",B69)))</formula>
    </cfRule>
    <cfRule type="containsText" dxfId="458" priority="294" operator="containsText" text="Labour">
      <formula>NOT(ISERROR(SEARCH("Labour",B69)))</formula>
    </cfRule>
  </conditionalFormatting>
  <conditionalFormatting sqref="R65:AC65">
    <cfRule type="containsText" dxfId="457" priority="279" operator="containsText" text="Family">
      <formula>NOT(ISERROR(SEARCH("Family",R65)))</formula>
    </cfRule>
    <cfRule type="containsText" dxfId="456" priority="280" operator="containsText" text="Alba">
      <formula>NOT(ISERROR(SEARCH("Alba",R65)))</formula>
    </cfRule>
    <cfRule type="containsText" dxfId="455" priority="281" operator="containsText" text="Ind">
      <formula>NOT(ISERROR(SEARCH("Ind",R65)))</formula>
    </cfRule>
    <cfRule type="containsText" dxfId="454" priority="282" operator="containsText" text="Lib Dem">
      <formula>NOT(ISERROR(SEARCH("Lib Dem",R65)))</formula>
    </cfRule>
    <cfRule type="containsText" dxfId="453" priority="283" operator="containsText" text="Green">
      <formula>NOT(ISERROR(SEARCH("Green",R65)))</formula>
    </cfRule>
    <cfRule type="containsText" dxfId="452" priority="284" operator="containsText" text="Conservative">
      <formula>NOT(ISERROR(SEARCH("Conservative",R65)))</formula>
    </cfRule>
    <cfRule type="containsText" dxfId="451" priority="285" operator="containsText" text="SNP">
      <formula>NOT(ISERROR(SEARCH("SNP",R65)))</formula>
    </cfRule>
    <cfRule type="containsText" dxfId="450" priority="286" operator="containsText" text="Labour">
      <formula>NOT(ISERROR(SEARCH("Labour",R65)))</formula>
    </cfRule>
  </conditionalFormatting>
  <conditionalFormatting sqref="Q66">
    <cfRule type="containsText" dxfId="449" priority="271" operator="containsText" text="Family">
      <formula>NOT(ISERROR(SEARCH("Family",Q66)))</formula>
    </cfRule>
    <cfRule type="containsText" dxfId="448" priority="272" operator="containsText" text="Alba">
      <formula>NOT(ISERROR(SEARCH("Alba",Q66)))</formula>
    </cfRule>
    <cfRule type="containsText" dxfId="447" priority="273" operator="containsText" text="Ind">
      <formula>NOT(ISERROR(SEARCH("Ind",Q66)))</formula>
    </cfRule>
    <cfRule type="containsText" dxfId="446" priority="274" operator="containsText" text="Lib Dem">
      <formula>NOT(ISERROR(SEARCH("Lib Dem",Q66)))</formula>
    </cfRule>
    <cfRule type="containsText" dxfId="445" priority="275" operator="containsText" text="Green">
      <formula>NOT(ISERROR(SEARCH("Green",Q66)))</formula>
    </cfRule>
    <cfRule type="containsText" dxfId="444" priority="276" operator="containsText" text="Conservative">
      <formula>NOT(ISERROR(SEARCH("Conservative",Q66)))</formula>
    </cfRule>
    <cfRule type="containsText" dxfId="443" priority="277" operator="containsText" text="SNP">
      <formula>NOT(ISERROR(SEARCH("SNP",Q66)))</formula>
    </cfRule>
    <cfRule type="containsText" dxfId="442" priority="278" operator="containsText" text="Labour">
      <formula>NOT(ISERROR(SEARCH("Labour",Q66)))</formula>
    </cfRule>
  </conditionalFormatting>
  <conditionalFormatting sqref="Q67">
    <cfRule type="containsText" dxfId="441" priority="263" operator="containsText" text="Family">
      <formula>NOT(ISERROR(SEARCH("Family",Q67)))</formula>
    </cfRule>
    <cfRule type="containsText" dxfId="440" priority="264" operator="containsText" text="Alba">
      <formula>NOT(ISERROR(SEARCH("Alba",Q67)))</formula>
    </cfRule>
    <cfRule type="containsText" dxfId="439" priority="265" operator="containsText" text="Ind">
      <formula>NOT(ISERROR(SEARCH("Ind",Q67)))</formula>
    </cfRule>
    <cfRule type="containsText" dxfId="438" priority="266" operator="containsText" text="Lib Dem">
      <formula>NOT(ISERROR(SEARCH("Lib Dem",Q67)))</formula>
    </cfRule>
    <cfRule type="containsText" dxfId="437" priority="267" operator="containsText" text="Green">
      <formula>NOT(ISERROR(SEARCH("Green",Q67)))</formula>
    </cfRule>
    <cfRule type="containsText" dxfId="436" priority="268" operator="containsText" text="Conservative">
      <formula>NOT(ISERROR(SEARCH("Conservative",Q67)))</formula>
    </cfRule>
    <cfRule type="containsText" dxfId="435" priority="269" operator="containsText" text="SNP">
      <formula>NOT(ISERROR(SEARCH("SNP",Q67)))</formula>
    </cfRule>
    <cfRule type="containsText" dxfId="434" priority="270" operator="containsText" text="Labour">
      <formula>NOT(ISERROR(SEARCH("Labour",Q67)))</formula>
    </cfRule>
  </conditionalFormatting>
  <conditionalFormatting sqref="Q68">
    <cfRule type="containsText" dxfId="433" priority="255" operator="containsText" text="Family">
      <formula>NOT(ISERROR(SEARCH("Family",Q68)))</formula>
    </cfRule>
    <cfRule type="containsText" dxfId="432" priority="256" operator="containsText" text="Alba">
      <formula>NOT(ISERROR(SEARCH("Alba",Q68)))</formula>
    </cfRule>
    <cfRule type="containsText" dxfId="431" priority="257" operator="containsText" text="Ind">
      <formula>NOT(ISERROR(SEARCH("Ind",Q68)))</formula>
    </cfRule>
    <cfRule type="containsText" dxfId="430" priority="258" operator="containsText" text="Lib Dem">
      <formula>NOT(ISERROR(SEARCH("Lib Dem",Q68)))</formula>
    </cfRule>
    <cfRule type="containsText" dxfId="429" priority="259" operator="containsText" text="Green">
      <formula>NOT(ISERROR(SEARCH("Green",Q68)))</formula>
    </cfRule>
    <cfRule type="containsText" dxfId="428" priority="260" operator="containsText" text="Conservative">
      <formula>NOT(ISERROR(SEARCH("Conservative",Q68)))</formula>
    </cfRule>
    <cfRule type="containsText" dxfId="427" priority="261" operator="containsText" text="SNP">
      <formula>NOT(ISERROR(SEARCH("SNP",Q68)))</formula>
    </cfRule>
    <cfRule type="containsText" dxfId="426" priority="262" operator="containsText" text="Labour">
      <formula>NOT(ISERROR(SEARCH("Labour",Q68)))</formula>
    </cfRule>
  </conditionalFormatting>
  <conditionalFormatting sqref="Q69">
    <cfRule type="containsText" dxfId="425" priority="247" operator="containsText" text="Family">
      <formula>NOT(ISERROR(SEARCH("Family",Q69)))</formula>
    </cfRule>
    <cfRule type="containsText" dxfId="424" priority="248" operator="containsText" text="Alba">
      <formula>NOT(ISERROR(SEARCH("Alba",Q69)))</formula>
    </cfRule>
    <cfRule type="containsText" dxfId="423" priority="249" operator="containsText" text="Ind">
      <formula>NOT(ISERROR(SEARCH("Ind",Q69)))</formula>
    </cfRule>
    <cfRule type="containsText" dxfId="422" priority="250" operator="containsText" text="Lib Dem">
      <formula>NOT(ISERROR(SEARCH("Lib Dem",Q69)))</formula>
    </cfRule>
    <cfRule type="containsText" dxfId="421" priority="251" operator="containsText" text="Green">
      <formula>NOT(ISERROR(SEARCH("Green",Q69)))</formula>
    </cfRule>
    <cfRule type="containsText" dxfId="420" priority="252" operator="containsText" text="Conservative">
      <formula>NOT(ISERROR(SEARCH("Conservative",Q69)))</formula>
    </cfRule>
    <cfRule type="containsText" dxfId="419" priority="253" operator="containsText" text="SNP">
      <formula>NOT(ISERROR(SEARCH("SNP",Q69)))</formula>
    </cfRule>
    <cfRule type="containsText" dxfId="418" priority="254" operator="containsText" text="Labour">
      <formula>NOT(ISERROR(SEARCH("Labour",Q69)))</formula>
    </cfRule>
  </conditionalFormatting>
  <conditionalFormatting sqref="Q70">
    <cfRule type="containsText" dxfId="417" priority="239" operator="containsText" text="Family">
      <formula>NOT(ISERROR(SEARCH("Family",Q70)))</formula>
    </cfRule>
    <cfRule type="containsText" dxfId="416" priority="240" operator="containsText" text="Alba">
      <formula>NOT(ISERROR(SEARCH("Alba",Q70)))</formula>
    </cfRule>
    <cfRule type="containsText" dxfId="415" priority="241" operator="containsText" text="Ind">
      <formula>NOT(ISERROR(SEARCH("Ind",Q70)))</formula>
    </cfRule>
    <cfRule type="containsText" dxfId="414" priority="242" operator="containsText" text="Lib Dem">
      <formula>NOT(ISERROR(SEARCH("Lib Dem",Q70)))</formula>
    </cfRule>
    <cfRule type="containsText" dxfId="413" priority="243" operator="containsText" text="Green">
      <formula>NOT(ISERROR(SEARCH("Green",Q70)))</formula>
    </cfRule>
    <cfRule type="containsText" dxfId="412" priority="244" operator="containsText" text="Conservative">
      <formula>NOT(ISERROR(SEARCH("Conservative",Q70)))</formula>
    </cfRule>
    <cfRule type="containsText" dxfId="411" priority="245" operator="containsText" text="SNP">
      <formula>NOT(ISERROR(SEARCH("SNP",Q70)))</formula>
    </cfRule>
    <cfRule type="containsText" dxfId="410" priority="246" operator="containsText" text="Labour">
      <formula>NOT(ISERROR(SEARCH("Labour",Q70)))</formula>
    </cfRule>
  </conditionalFormatting>
  <conditionalFormatting sqref="Q71">
    <cfRule type="containsText" dxfId="409" priority="231" operator="containsText" text="Family">
      <formula>NOT(ISERROR(SEARCH("Family",Q71)))</formula>
    </cfRule>
    <cfRule type="containsText" dxfId="408" priority="232" operator="containsText" text="Alba">
      <formula>NOT(ISERROR(SEARCH("Alba",Q71)))</formula>
    </cfRule>
    <cfRule type="containsText" dxfId="407" priority="233" operator="containsText" text="Ind">
      <formula>NOT(ISERROR(SEARCH("Ind",Q71)))</formula>
    </cfRule>
    <cfRule type="containsText" dxfId="406" priority="234" operator="containsText" text="Lib Dem">
      <formula>NOT(ISERROR(SEARCH("Lib Dem",Q71)))</formula>
    </cfRule>
    <cfRule type="containsText" dxfId="405" priority="235" operator="containsText" text="Green">
      <formula>NOT(ISERROR(SEARCH("Green",Q71)))</formula>
    </cfRule>
    <cfRule type="containsText" dxfId="404" priority="236" operator="containsText" text="Conservative">
      <formula>NOT(ISERROR(SEARCH("Conservative",Q71)))</formula>
    </cfRule>
    <cfRule type="containsText" dxfId="403" priority="237" operator="containsText" text="SNP">
      <formula>NOT(ISERROR(SEARCH("SNP",Q71)))</formula>
    </cfRule>
    <cfRule type="containsText" dxfId="402" priority="238" operator="containsText" text="Labour">
      <formula>NOT(ISERROR(SEARCH("Labour",Q71)))</formula>
    </cfRule>
  </conditionalFormatting>
  <conditionalFormatting sqref="Q72">
    <cfRule type="containsText" dxfId="401" priority="223" operator="containsText" text="Family">
      <formula>NOT(ISERROR(SEARCH("Family",Q72)))</formula>
    </cfRule>
    <cfRule type="containsText" dxfId="400" priority="224" operator="containsText" text="Alba">
      <formula>NOT(ISERROR(SEARCH("Alba",Q72)))</formula>
    </cfRule>
    <cfRule type="containsText" dxfId="399" priority="225" operator="containsText" text="Ind">
      <formula>NOT(ISERROR(SEARCH("Ind",Q72)))</formula>
    </cfRule>
    <cfRule type="containsText" dxfId="398" priority="226" operator="containsText" text="Lib Dem">
      <formula>NOT(ISERROR(SEARCH("Lib Dem",Q72)))</formula>
    </cfRule>
    <cfRule type="containsText" dxfId="397" priority="227" operator="containsText" text="Green">
      <formula>NOT(ISERROR(SEARCH("Green",Q72)))</formula>
    </cfRule>
    <cfRule type="containsText" dxfId="396" priority="228" operator="containsText" text="Conservative">
      <formula>NOT(ISERROR(SEARCH("Conservative",Q72)))</formula>
    </cfRule>
    <cfRule type="containsText" dxfId="395" priority="229" operator="containsText" text="SNP">
      <formula>NOT(ISERROR(SEARCH("SNP",Q72)))</formula>
    </cfRule>
    <cfRule type="containsText" dxfId="394" priority="230" operator="containsText" text="Labour">
      <formula>NOT(ISERROR(SEARCH("Labour",Q72)))</formula>
    </cfRule>
  </conditionalFormatting>
  <conditionalFormatting sqref="C79:N79">
    <cfRule type="top10" dxfId="393" priority="189" bottom="1" rank="1"/>
    <cfRule type="top10" dxfId="392" priority="190" rank="1"/>
  </conditionalFormatting>
  <conditionalFormatting sqref="C80:N80">
    <cfRule type="top10" dxfId="391" priority="187" bottom="1" rank="1"/>
    <cfRule type="top10" dxfId="390" priority="188" rank="1"/>
  </conditionalFormatting>
  <conditionalFormatting sqref="C81:N81">
    <cfRule type="top10" dxfId="389" priority="185" bottom="1" rank="1"/>
    <cfRule type="top10" dxfId="388" priority="186" rank="1"/>
  </conditionalFormatting>
  <conditionalFormatting sqref="C82:N82">
    <cfRule type="top10" dxfId="387" priority="183" bottom="1" rank="1"/>
    <cfRule type="top10" dxfId="386" priority="184" rank="1"/>
  </conditionalFormatting>
  <conditionalFormatting sqref="C83:N83">
    <cfRule type="top10" dxfId="385" priority="181" bottom="1" rank="1"/>
    <cfRule type="top10" dxfId="384" priority="182" rank="1"/>
  </conditionalFormatting>
  <conditionalFormatting sqref="C84:N84">
    <cfRule type="top10" dxfId="383" priority="179" bottom="1" rank="1"/>
    <cfRule type="top10" dxfId="382" priority="180" rank="1"/>
  </conditionalFormatting>
  <conditionalFormatting sqref="C85:N85">
    <cfRule type="top10" dxfId="381" priority="177" bottom="1" rank="1"/>
    <cfRule type="top10" dxfId="380" priority="178" rank="1"/>
  </conditionalFormatting>
  <conditionalFormatting sqref="C78:N78">
    <cfRule type="containsText" dxfId="379" priority="145" operator="containsText" text="Family">
      <formula>NOT(ISERROR(SEARCH("Family",C78)))</formula>
    </cfRule>
    <cfRule type="containsText" dxfId="378" priority="160" operator="containsText" text="Alba">
      <formula>NOT(ISERROR(SEARCH("Alba",C78)))</formula>
    </cfRule>
    <cfRule type="containsText" dxfId="377" priority="161" operator="containsText" text="Ind">
      <formula>NOT(ISERROR(SEARCH("Ind",C78)))</formula>
    </cfRule>
    <cfRule type="containsText" dxfId="376" priority="162" operator="containsText" text="Lib Dem">
      <formula>NOT(ISERROR(SEARCH("Lib Dem",C78)))</formula>
    </cfRule>
    <cfRule type="containsText" dxfId="375" priority="163" operator="containsText" text="Green">
      <formula>NOT(ISERROR(SEARCH("Green",C78)))</formula>
    </cfRule>
    <cfRule type="containsText" dxfId="374" priority="164" operator="containsText" text="Conservative">
      <formula>NOT(ISERROR(SEARCH("Conservative",C78)))</formula>
    </cfRule>
    <cfRule type="containsText" dxfId="373" priority="165" operator="containsText" text="SNP">
      <formula>NOT(ISERROR(SEARCH("SNP",C78)))</formula>
    </cfRule>
    <cfRule type="containsText" dxfId="372" priority="166" operator="containsText" text="Labour">
      <formula>NOT(ISERROR(SEARCH("Labour",C78)))</formula>
    </cfRule>
  </conditionalFormatting>
  <conditionalFormatting sqref="B79:B80">
    <cfRule type="containsText" dxfId="371" priority="137" operator="containsText" text="Family">
      <formula>NOT(ISERROR(SEARCH("Family",B79)))</formula>
    </cfRule>
    <cfRule type="containsText" dxfId="370" priority="138" operator="containsText" text="Alba">
      <formula>NOT(ISERROR(SEARCH("Alba",B79)))</formula>
    </cfRule>
    <cfRule type="containsText" dxfId="369" priority="139" operator="containsText" text="Ind">
      <formula>NOT(ISERROR(SEARCH("Ind",B79)))</formula>
    </cfRule>
    <cfRule type="containsText" dxfId="368" priority="140" operator="containsText" text="Lib Dem">
      <formula>NOT(ISERROR(SEARCH("Lib Dem",B79)))</formula>
    </cfRule>
    <cfRule type="containsText" dxfId="367" priority="141" operator="containsText" text="Green">
      <formula>NOT(ISERROR(SEARCH("Green",B79)))</formula>
    </cfRule>
    <cfRule type="containsText" dxfId="366" priority="142" operator="containsText" text="Conservative">
      <formula>NOT(ISERROR(SEARCH("Conservative",B79)))</formula>
    </cfRule>
    <cfRule type="containsText" dxfId="365" priority="143" operator="containsText" text="SNP">
      <formula>NOT(ISERROR(SEARCH("SNP",B79)))</formula>
    </cfRule>
    <cfRule type="containsText" dxfId="364" priority="144" operator="containsText" text="Labour">
      <formula>NOT(ISERROR(SEARCH("Labour",B79)))</formula>
    </cfRule>
  </conditionalFormatting>
  <conditionalFormatting sqref="B81">
    <cfRule type="containsText" dxfId="363" priority="129" operator="containsText" text="Family">
      <formula>NOT(ISERROR(SEARCH("Family",B81)))</formula>
    </cfRule>
    <cfRule type="containsText" dxfId="362" priority="130" operator="containsText" text="Alba">
      <formula>NOT(ISERROR(SEARCH("Alba",B81)))</formula>
    </cfRule>
    <cfRule type="containsText" dxfId="361" priority="131" operator="containsText" text="Ind">
      <formula>NOT(ISERROR(SEARCH("Ind",B81)))</formula>
    </cfRule>
    <cfRule type="containsText" dxfId="360" priority="132" operator="containsText" text="Lib Dem">
      <formula>NOT(ISERROR(SEARCH("Lib Dem",B81)))</formula>
    </cfRule>
    <cfRule type="containsText" dxfId="359" priority="133" operator="containsText" text="Green">
      <formula>NOT(ISERROR(SEARCH("Green",B81)))</formula>
    </cfRule>
    <cfRule type="containsText" dxfId="358" priority="134" operator="containsText" text="Conservative">
      <formula>NOT(ISERROR(SEARCH("Conservative",B81)))</formula>
    </cfRule>
    <cfRule type="containsText" dxfId="357" priority="135" operator="containsText" text="SNP">
      <formula>NOT(ISERROR(SEARCH("SNP",B81)))</formula>
    </cfRule>
    <cfRule type="containsText" dxfId="356" priority="136" operator="containsText" text="Labour">
      <formula>NOT(ISERROR(SEARCH("Labour",B81)))</formula>
    </cfRule>
  </conditionalFormatting>
  <conditionalFormatting sqref="B82">
    <cfRule type="containsText" dxfId="355" priority="121" operator="containsText" text="Family">
      <formula>NOT(ISERROR(SEARCH("Family",B82)))</formula>
    </cfRule>
    <cfRule type="containsText" dxfId="354" priority="122" operator="containsText" text="Alba">
      <formula>NOT(ISERROR(SEARCH("Alba",B82)))</formula>
    </cfRule>
    <cfRule type="containsText" dxfId="353" priority="123" operator="containsText" text="Ind">
      <formula>NOT(ISERROR(SEARCH("Ind",B82)))</formula>
    </cfRule>
    <cfRule type="containsText" dxfId="352" priority="124" operator="containsText" text="Lib Dem">
      <formula>NOT(ISERROR(SEARCH("Lib Dem",B82)))</formula>
    </cfRule>
    <cfRule type="containsText" dxfId="351" priority="125" operator="containsText" text="Green">
      <formula>NOT(ISERROR(SEARCH("Green",B82)))</formula>
    </cfRule>
    <cfRule type="containsText" dxfId="350" priority="126" operator="containsText" text="Conservative">
      <formula>NOT(ISERROR(SEARCH("Conservative",B82)))</formula>
    </cfRule>
    <cfRule type="containsText" dxfId="349" priority="127" operator="containsText" text="SNP">
      <formula>NOT(ISERROR(SEARCH("SNP",B82)))</formula>
    </cfRule>
    <cfRule type="containsText" dxfId="348" priority="128" operator="containsText" text="Labour">
      <formula>NOT(ISERROR(SEARCH("Labour",B82)))</formula>
    </cfRule>
  </conditionalFormatting>
  <conditionalFormatting sqref="B82:B83">
    <cfRule type="containsText" dxfId="347" priority="113" operator="containsText" text="Family">
      <formula>NOT(ISERROR(SEARCH("Family",B82)))</formula>
    </cfRule>
    <cfRule type="containsText" dxfId="346" priority="114" operator="containsText" text="Alba">
      <formula>NOT(ISERROR(SEARCH("Alba",B82)))</formula>
    </cfRule>
    <cfRule type="containsText" dxfId="345" priority="115" operator="containsText" text="Ind">
      <formula>NOT(ISERROR(SEARCH("Ind",B82)))</formula>
    </cfRule>
    <cfRule type="containsText" dxfId="344" priority="116" operator="containsText" text="Lib Dem">
      <formula>NOT(ISERROR(SEARCH("Lib Dem",B82)))</formula>
    </cfRule>
    <cfRule type="containsText" dxfId="343" priority="117" operator="containsText" text="Green">
      <formula>NOT(ISERROR(SEARCH("Green",B82)))</formula>
    </cfRule>
    <cfRule type="containsText" dxfId="342" priority="118" operator="containsText" text="Conservative">
      <formula>NOT(ISERROR(SEARCH("Conservative",B82)))</formula>
    </cfRule>
    <cfRule type="containsText" dxfId="341" priority="119" operator="containsText" text="SNP">
      <formula>NOT(ISERROR(SEARCH("SNP",B82)))</formula>
    </cfRule>
    <cfRule type="containsText" dxfId="340" priority="120" operator="containsText" text="Labour">
      <formula>NOT(ISERROR(SEARCH("Labour",B82)))</formula>
    </cfRule>
  </conditionalFormatting>
  <conditionalFormatting sqref="B82:B85">
    <cfRule type="containsText" dxfId="339" priority="105" operator="containsText" text="Family">
      <formula>NOT(ISERROR(SEARCH("Family",B82)))</formula>
    </cfRule>
    <cfRule type="containsText" dxfId="338" priority="106" operator="containsText" text="Alba">
      <formula>NOT(ISERROR(SEARCH("Alba",B82)))</formula>
    </cfRule>
    <cfRule type="containsText" dxfId="337" priority="107" operator="containsText" text="Ind">
      <formula>NOT(ISERROR(SEARCH("Ind",B82)))</formula>
    </cfRule>
    <cfRule type="containsText" dxfId="336" priority="108" operator="containsText" text="Lib Dem">
      <formula>NOT(ISERROR(SEARCH("Lib Dem",B82)))</formula>
    </cfRule>
    <cfRule type="containsText" dxfId="335" priority="109" operator="containsText" text="Green">
      <formula>NOT(ISERROR(SEARCH("Green",B82)))</formula>
    </cfRule>
    <cfRule type="containsText" dxfId="334" priority="110" operator="containsText" text="Conservative">
      <formula>NOT(ISERROR(SEARCH("Conservative",B82)))</formula>
    </cfRule>
    <cfRule type="containsText" dxfId="333" priority="111" operator="containsText" text="SNP">
      <formula>NOT(ISERROR(SEARCH("SNP",B82)))</formula>
    </cfRule>
    <cfRule type="containsText" dxfId="332" priority="112" operator="containsText" text="Labour">
      <formula>NOT(ISERROR(SEARCH("Labour",B82)))</formula>
    </cfRule>
  </conditionalFormatting>
  <conditionalFormatting sqref="B82:B85">
    <cfRule type="containsText" dxfId="331" priority="97" operator="containsText" text="Family">
      <formula>NOT(ISERROR(SEARCH("Family",B82)))</formula>
    </cfRule>
    <cfRule type="containsText" dxfId="330" priority="98" operator="containsText" text="Alba">
      <formula>NOT(ISERROR(SEARCH("Alba",B82)))</formula>
    </cfRule>
    <cfRule type="containsText" dxfId="329" priority="99" operator="containsText" text="Ind">
      <formula>NOT(ISERROR(SEARCH("Ind",B82)))</formula>
    </cfRule>
    <cfRule type="containsText" dxfId="328" priority="100" operator="containsText" text="Lib Dem">
      <formula>NOT(ISERROR(SEARCH("Lib Dem",B82)))</formula>
    </cfRule>
    <cfRule type="containsText" dxfId="327" priority="101" operator="containsText" text="Green">
      <formula>NOT(ISERROR(SEARCH("Green",B82)))</formula>
    </cfRule>
    <cfRule type="containsText" dxfId="326" priority="102" operator="containsText" text="Conservative">
      <formula>NOT(ISERROR(SEARCH("Conservative",B82)))</formula>
    </cfRule>
    <cfRule type="containsText" dxfId="325" priority="103" operator="containsText" text="SNP">
      <formula>NOT(ISERROR(SEARCH("SNP",B82)))</formula>
    </cfRule>
    <cfRule type="containsText" dxfId="324" priority="104" operator="containsText" text="Labour">
      <formula>NOT(ISERROR(SEARCH("Labour",B82)))</formula>
    </cfRule>
  </conditionalFormatting>
  <conditionalFormatting sqref="R78:AC78">
    <cfRule type="containsText" dxfId="323" priority="89" operator="containsText" text="Family">
      <formula>NOT(ISERROR(SEARCH("Family",R78)))</formula>
    </cfRule>
    <cfRule type="containsText" dxfId="322" priority="90" operator="containsText" text="Alba">
      <formula>NOT(ISERROR(SEARCH("Alba",R78)))</formula>
    </cfRule>
    <cfRule type="containsText" dxfId="321" priority="91" operator="containsText" text="Ind">
      <formula>NOT(ISERROR(SEARCH("Ind",R78)))</formula>
    </cfRule>
    <cfRule type="containsText" dxfId="320" priority="92" operator="containsText" text="Lib Dem">
      <formula>NOT(ISERROR(SEARCH("Lib Dem",R78)))</formula>
    </cfRule>
    <cfRule type="containsText" dxfId="319" priority="93" operator="containsText" text="Green">
      <formula>NOT(ISERROR(SEARCH("Green",R78)))</formula>
    </cfRule>
    <cfRule type="containsText" dxfId="318" priority="94" operator="containsText" text="Conservative">
      <formula>NOT(ISERROR(SEARCH("Conservative",R78)))</formula>
    </cfRule>
    <cfRule type="containsText" dxfId="317" priority="95" operator="containsText" text="SNP">
      <formula>NOT(ISERROR(SEARCH("SNP",R78)))</formula>
    </cfRule>
    <cfRule type="containsText" dxfId="316" priority="96" operator="containsText" text="Labour">
      <formula>NOT(ISERROR(SEARCH("Labour",R78)))</formula>
    </cfRule>
  </conditionalFormatting>
  <conditionalFormatting sqref="Q79">
    <cfRule type="containsText" dxfId="315" priority="81" operator="containsText" text="Family">
      <formula>NOT(ISERROR(SEARCH("Family",Q79)))</formula>
    </cfRule>
    <cfRule type="containsText" dxfId="314" priority="82" operator="containsText" text="Alba">
      <formula>NOT(ISERROR(SEARCH("Alba",Q79)))</formula>
    </cfRule>
    <cfRule type="containsText" dxfId="313" priority="83" operator="containsText" text="Ind">
      <formula>NOT(ISERROR(SEARCH("Ind",Q79)))</formula>
    </cfRule>
    <cfRule type="containsText" dxfId="312" priority="84" operator="containsText" text="Lib Dem">
      <formula>NOT(ISERROR(SEARCH("Lib Dem",Q79)))</formula>
    </cfRule>
    <cfRule type="containsText" dxfId="311" priority="85" operator="containsText" text="Green">
      <formula>NOT(ISERROR(SEARCH("Green",Q79)))</formula>
    </cfRule>
    <cfRule type="containsText" dxfId="310" priority="86" operator="containsText" text="Conservative">
      <formula>NOT(ISERROR(SEARCH("Conservative",Q79)))</formula>
    </cfRule>
    <cfRule type="containsText" dxfId="309" priority="87" operator="containsText" text="SNP">
      <formula>NOT(ISERROR(SEARCH("SNP",Q79)))</formula>
    </cfRule>
    <cfRule type="containsText" dxfId="308" priority="88" operator="containsText" text="Labour">
      <formula>NOT(ISERROR(SEARCH("Labour",Q79)))</formula>
    </cfRule>
  </conditionalFormatting>
  <conditionalFormatting sqref="Q80">
    <cfRule type="containsText" dxfId="307" priority="73" operator="containsText" text="Family">
      <formula>NOT(ISERROR(SEARCH("Family",Q80)))</formula>
    </cfRule>
    <cfRule type="containsText" dxfId="306" priority="74" operator="containsText" text="Alba">
      <formula>NOT(ISERROR(SEARCH("Alba",Q80)))</formula>
    </cfRule>
    <cfRule type="containsText" dxfId="305" priority="75" operator="containsText" text="Ind">
      <formula>NOT(ISERROR(SEARCH("Ind",Q80)))</formula>
    </cfRule>
    <cfRule type="containsText" dxfId="304" priority="76" operator="containsText" text="Lib Dem">
      <formula>NOT(ISERROR(SEARCH("Lib Dem",Q80)))</formula>
    </cfRule>
    <cfRule type="containsText" dxfId="303" priority="77" operator="containsText" text="Green">
      <formula>NOT(ISERROR(SEARCH("Green",Q80)))</formula>
    </cfRule>
    <cfRule type="containsText" dxfId="302" priority="78" operator="containsText" text="Conservative">
      <formula>NOT(ISERROR(SEARCH("Conservative",Q80)))</formula>
    </cfRule>
    <cfRule type="containsText" dxfId="301" priority="79" operator="containsText" text="SNP">
      <formula>NOT(ISERROR(SEARCH("SNP",Q80)))</formula>
    </cfRule>
    <cfRule type="containsText" dxfId="300" priority="80" operator="containsText" text="Labour">
      <formula>NOT(ISERROR(SEARCH("Labour",Q80)))</formula>
    </cfRule>
  </conditionalFormatting>
  <conditionalFormatting sqref="Q81">
    <cfRule type="containsText" dxfId="299" priority="65" operator="containsText" text="Family">
      <formula>NOT(ISERROR(SEARCH("Family",Q81)))</formula>
    </cfRule>
    <cfRule type="containsText" dxfId="298" priority="66" operator="containsText" text="Alba">
      <formula>NOT(ISERROR(SEARCH("Alba",Q81)))</formula>
    </cfRule>
    <cfRule type="containsText" dxfId="297" priority="67" operator="containsText" text="Ind">
      <formula>NOT(ISERROR(SEARCH("Ind",Q81)))</formula>
    </cfRule>
    <cfRule type="containsText" dxfId="296" priority="68" operator="containsText" text="Lib Dem">
      <formula>NOT(ISERROR(SEARCH("Lib Dem",Q81)))</formula>
    </cfRule>
    <cfRule type="containsText" dxfId="295" priority="69" operator="containsText" text="Green">
      <formula>NOT(ISERROR(SEARCH("Green",Q81)))</formula>
    </cfRule>
    <cfRule type="containsText" dxfId="294" priority="70" operator="containsText" text="Conservative">
      <formula>NOT(ISERROR(SEARCH("Conservative",Q81)))</formula>
    </cfRule>
    <cfRule type="containsText" dxfId="293" priority="71" operator="containsText" text="SNP">
      <formula>NOT(ISERROR(SEARCH("SNP",Q81)))</formula>
    </cfRule>
    <cfRule type="containsText" dxfId="292" priority="72" operator="containsText" text="Labour">
      <formula>NOT(ISERROR(SEARCH("Labour",Q81)))</formula>
    </cfRule>
  </conditionalFormatting>
  <conditionalFormatting sqref="Q82">
    <cfRule type="containsText" dxfId="291" priority="57" operator="containsText" text="Family">
      <formula>NOT(ISERROR(SEARCH("Family",Q82)))</formula>
    </cfRule>
    <cfRule type="containsText" dxfId="290" priority="58" operator="containsText" text="Alba">
      <formula>NOT(ISERROR(SEARCH("Alba",Q82)))</formula>
    </cfRule>
    <cfRule type="containsText" dxfId="289" priority="59" operator="containsText" text="Ind">
      <formula>NOT(ISERROR(SEARCH("Ind",Q82)))</formula>
    </cfRule>
    <cfRule type="containsText" dxfId="288" priority="60" operator="containsText" text="Lib Dem">
      <formula>NOT(ISERROR(SEARCH("Lib Dem",Q82)))</formula>
    </cfRule>
    <cfRule type="containsText" dxfId="287" priority="61" operator="containsText" text="Green">
      <formula>NOT(ISERROR(SEARCH("Green",Q82)))</formula>
    </cfRule>
    <cfRule type="containsText" dxfId="286" priority="62" operator="containsText" text="Conservative">
      <formula>NOT(ISERROR(SEARCH("Conservative",Q82)))</formula>
    </cfRule>
    <cfRule type="containsText" dxfId="285" priority="63" operator="containsText" text="SNP">
      <formula>NOT(ISERROR(SEARCH("SNP",Q82)))</formula>
    </cfRule>
    <cfRule type="containsText" dxfId="284" priority="64" operator="containsText" text="Labour">
      <formula>NOT(ISERROR(SEARCH("Labour",Q82)))</formula>
    </cfRule>
  </conditionalFormatting>
  <conditionalFormatting sqref="Q83">
    <cfRule type="containsText" dxfId="283" priority="49" operator="containsText" text="Family">
      <formula>NOT(ISERROR(SEARCH("Family",Q83)))</formula>
    </cfRule>
    <cfRule type="containsText" dxfId="282" priority="50" operator="containsText" text="Alba">
      <formula>NOT(ISERROR(SEARCH("Alba",Q83)))</formula>
    </cfRule>
    <cfRule type="containsText" dxfId="281" priority="51" operator="containsText" text="Ind">
      <formula>NOT(ISERROR(SEARCH("Ind",Q83)))</formula>
    </cfRule>
    <cfRule type="containsText" dxfId="280" priority="52" operator="containsText" text="Lib Dem">
      <formula>NOT(ISERROR(SEARCH("Lib Dem",Q83)))</formula>
    </cfRule>
    <cfRule type="containsText" dxfId="279" priority="53" operator="containsText" text="Green">
      <formula>NOT(ISERROR(SEARCH("Green",Q83)))</formula>
    </cfRule>
    <cfRule type="containsText" dxfId="278" priority="54" operator="containsText" text="Conservative">
      <formula>NOT(ISERROR(SEARCH("Conservative",Q83)))</formula>
    </cfRule>
    <cfRule type="containsText" dxfId="277" priority="55" operator="containsText" text="SNP">
      <formula>NOT(ISERROR(SEARCH("SNP",Q83)))</formula>
    </cfRule>
    <cfRule type="containsText" dxfId="276" priority="56" operator="containsText" text="Labour">
      <formula>NOT(ISERROR(SEARCH("Labour",Q83)))</formula>
    </cfRule>
  </conditionalFormatting>
  <conditionalFormatting sqref="Q84">
    <cfRule type="containsText" dxfId="275" priority="41" operator="containsText" text="Family">
      <formula>NOT(ISERROR(SEARCH("Family",Q84)))</formula>
    </cfRule>
    <cfRule type="containsText" dxfId="274" priority="42" operator="containsText" text="Alba">
      <formula>NOT(ISERROR(SEARCH("Alba",Q84)))</formula>
    </cfRule>
    <cfRule type="containsText" dxfId="273" priority="43" operator="containsText" text="Ind">
      <formula>NOT(ISERROR(SEARCH("Ind",Q84)))</formula>
    </cfRule>
    <cfRule type="containsText" dxfId="272" priority="44" operator="containsText" text="Lib Dem">
      <formula>NOT(ISERROR(SEARCH("Lib Dem",Q84)))</formula>
    </cfRule>
    <cfRule type="containsText" dxfId="271" priority="45" operator="containsText" text="Green">
      <formula>NOT(ISERROR(SEARCH("Green",Q84)))</formula>
    </cfRule>
    <cfRule type="containsText" dxfId="270" priority="46" operator="containsText" text="Conservative">
      <formula>NOT(ISERROR(SEARCH("Conservative",Q84)))</formula>
    </cfRule>
    <cfRule type="containsText" dxfId="269" priority="47" operator="containsText" text="SNP">
      <formula>NOT(ISERROR(SEARCH("SNP",Q84)))</formula>
    </cfRule>
    <cfRule type="containsText" dxfId="268" priority="48" operator="containsText" text="Labour">
      <formula>NOT(ISERROR(SEARCH("Labour",Q84)))</formula>
    </cfRule>
  </conditionalFormatting>
  <conditionalFormatting sqref="Q85">
    <cfRule type="containsText" dxfId="267" priority="33" operator="containsText" text="Family">
      <formula>NOT(ISERROR(SEARCH("Family",Q85)))</formula>
    </cfRule>
    <cfRule type="containsText" dxfId="266" priority="34" operator="containsText" text="Alba">
      <formula>NOT(ISERROR(SEARCH("Alba",Q85)))</formula>
    </cfRule>
    <cfRule type="containsText" dxfId="265" priority="35" operator="containsText" text="Ind">
      <formula>NOT(ISERROR(SEARCH("Ind",Q85)))</formula>
    </cfRule>
    <cfRule type="containsText" dxfId="264" priority="36" operator="containsText" text="Lib Dem">
      <formula>NOT(ISERROR(SEARCH("Lib Dem",Q85)))</formula>
    </cfRule>
    <cfRule type="containsText" dxfId="263" priority="37" operator="containsText" text="Green">
      <formula>NOT(ISERROR(SEARCH("Green",Q85)))</formula>
    </cfRule>
    <cfRule type="containsText" dxfId="262" priority="38" operator="containsText" text="Conservative">
      <formula>NOT(ISERROR(SEARCH("Conservative",Q85)))</formula>
    </cfRule>
    <cfRule type="containsText" dxfId="261" priority="39" operator="containsText" text="SNP">
      <formula>NOT(ISERROR(SEARCH("SNP",Q85)))</formula>
    </cfRule>
    <cfRule type="containsText" dxfId="260" priority="40" operator="containsText" text="Labour">
      <formula>NOT(ISERROR(SEARCH("Labour",Q85)))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A9D3-D13A-4AA5-A707-93C69BCA8C0B}">
  <dimension ref="B1:V28"/>
  <sheetViews>
    <sheetView workbookViewId="0">
      <selection activeCell="P20" sqref="P20"/>
    </sheetView>
  </sheetViews>
  <sheetFormatPr defaultRowHeight="13.8" x14ac:dyDescent="0.25"/>
  <cols>
    <col min="2" max="2" width="10" bestFit="1" customWidth="1"/>
    <col min="5" max="5" width="10.1640625" bestFit="1" customWidth="1"/>
    <col min="10" max="10" width="12.08203125" bestFit="1" customWidth="1"/>
    <col min="12" max="12" width="4" customWidth="1"/>
  </cols>
  <sheetData>
    <row r="1" spans="2:11" ht="14.4" thickBot="1" x14ac:dyDescent="0.3"/>
    <row r="2" spans="2:11" ht="14.4" thickBot="1" x14ac:dyDescent="0.3">
      <c r="B2" s="103" t="s">
        <v>68</v>
      </c>
      <c r="C2" s="104"/>
      <c r="D2" s="104"/>
      <c r="E2" s="104"/>
      <c r="F2" s="104"/>
      <c r="G2" s="104"/>
      <c r="H2" s="104"/>
      <c r="I2" s="104"/>
      <c r="J2" s="104"/>
      <c r="K2" s="105"/>
    </row>
    <row r="3" spans="2:11" x14ac:dyDescent="0.25">
      <c r="B3" s="4" t="s">
        <v>33</v>
      </c>
      <c r="C3" s="5" t="s">
        <v>31</v>
      </c>
      <c r="D3" s="6" t="s">
        <v>32</v>
      </c>
      <c r="E3" s="4" t="s">
        <v>34</v>
      </c>
      <c r="F3" s="5" t="s">
        <v>31</v>
      </c>
      <c r="G3" s="6" t="s">
        <v>32</v>
      </c>
      <c r="H3" s="10" t="s">
        <v>35</v>
      </c>
      <c r="I3" s="6" t="s">
        <v>36</v>
      </c>
      <c r="J3" s="1" t="s">
        <v>22</v>
      </c>
      <c r="K3" s="6" t="s">
        <v>32</v>
      </c>
    </row>
    <row r="4" spans="2:11" ht="14.4" thickBot="1" x14ac:dyDescent="0.3">
      <c r="B4" s="7" t="s">
        <v>19</v>
      </c>
      <c r="C4" s="8">
        <v>2710</v>
      </c>
      <c r="D4" s="9">
        <f>C4/($C4+$F4+$J4)</f>
        <v>0.50446760982874161</v>
      </c>
      <c r="E4" s="7" t="s">
        <v>17</v>
      </c>
      <c r="F4" s="8">
        <v>2104</v>
      </c>
      <c r="G4" s="9">
        <f>F4/($C4+$F4+$J4)</f>
        <v>0.39166046165301566</v>
      </c>
      <c r="H4" s="11">
        <f>C4-F4</f>
        <v>606</v>
      </c>
      <c r="I4" s="3">
        <f>D4-G4</f>
        <v>0.11280714817572596</v>
      </c>
      <c r="J4" s="2">
        <v>558</v>
      </c>
      <c r="K4" s="3">
        <f>J4/($C4+$F4+$J4)</f>
        <v>0.10387192851824274</v>
      </c>
    </row>
    <row r="5" spans="2:11" ht="14.4" thickBot="1" x14ac:dyDescent="0.3"/>
    <row r="6" spans="2:11" ht="14.4" thickBot="1" x14ac:dyDescent="0.3">
      <c r="B6" s="103" t="s">
        <v>112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11" x14ac:dyDescent="0.25">
      <c r="B7" s="4" t="s">
        <v>33</v>
      </c>
      <c r="C7" s="5" t="s">
        <v>31</v>
      </c>
      <c r="D7" s="6" t="s">
        <v>32</v>
      </c>
      <c r="E7" s="4" t="s">
        <v>34</v>
      </c>
      <c r="F7" s="5" t="s">
        <v>31</v>
      </c>
      <c r="G7" s="6" t="s">
        <v>32</v>
      </c>
      <c r="H7" s="10" t="s">
        <v>35</v>
      </c>
      <c r="I7" s="6" t="s">
        <v>36</v>
      </c>
      <c r="J7" s="1" t="s">
        <v>22</v>
      </c>
      <c r="K7" s="6" t="s">
        <v>32</v>
      </c>
    </row>
    <row r="8" spans="2:11" ht="14.4" thickBot="1" x14ac:dyDescent="0.3">
      <c r="B8" s="7" t="s">
        <v>19</v>
      </c>
      <c r="C8" s="8">
        <v>2534</v>
      </c>
      <c r="D8" s="9">
        <f>C8/($C8+$F8+$J8)</f>
        <v>0.42072057114394817</v>
      </c>
      <c r="E8" s="7" t="s">
        <v>17</v>
      </c>
      <c r="F8" s="8">
        <v>2525</v>
      </c>
      <c r="G8" s="9">
        <f>F8/($C8+$F8+$J8)</f>
        <v>0.41922629918645193</v>
      </c>
      <c r="H8" s="11">
        <f>C8-F8</f>
        <v>9</v>
      </c>
      <c r="I8" s="3">
        <f>D8-G8</f>
        <v>1.4942719574962404E-3</v>
      </c>
      <c r="J8" s="2">
        <v>964</v>
      </c>
      <c r="K8" s="3">
        <f>J8/($C8+$F8+$J8)</f>
        <v>0.16005312966959986</v>
      </c>
    </row>
    <row r="9" spans="2:11" ht="14.4" thickBot="1" x14ac:dyDescent="0.3"/>
    <row r="10" spans="2:11" ht="14.4" thickBot="1" x14ac:dyDescent="0.3">
      <c r="B10" s="103" t="s">
        <v>113</v>
      </c>
      <c r="C10" s="104"/>
      <c r="D10" s="104"/>
      <c r="E10" s="104"/>
      <c r="F10" s="104"/>
      <c r="G10" s="104"/>
      <c r="H10" s="104"/>
      <c r="I10" s="104"/>
      <c r="J10" s="104"/>
      <c r="K10" s="105"/>
    </row>
    <row r="11" spans="2:11" x14ac:dyDescent="0.25">
      <c r="B11" s="4" t="s">
        <v>33</v>
      </c>
      <c r="C11" s="5" t="s">
        <v>31</v>
      </c>
      <c r="D11" s="6" t="s">
        <v>32</v>
      </c>
      <c r="E11" s="4" t="s">
        <v>34</v>
      </c>
      <c r="F11" s="5" t="s">
        <v>31</v>
      </c>
      <c r="G11" s="6" t="s">
        <v>32</v>
      </c>
      <c r="H11" s="10" t="s">
        <v>35</v>
      </c>
      <c r="I11" s="6" t="s">
        <v>36</v>
      </c>
      <c r="J11" s="1" t="s">
        <v>22</v>
      </c>
      <c r="K11" s="6" t="s">
        <v>32</v>
      </c>
    </row>
    <row r="12" spans="2:11" ht="14.4" thickBot="1" x14ac:dyDescent="0.3">
      <c r="B12" s="7" t="s">
        <v>17</v>
      </c>
      <c r="C12" s="8">
        <v>2787</v>
      </c>
      <c r="D12" s="9">
        <f>C12/($C12+$F12+$J12)</f>
        <v>0.39270114132732142</v>
      </c>
      <c r="E12" s="7" t="s">
        <v>19</v>
      </c>
      <c r="F12" s="8">
        <v>2737</v>
      </c>
      <c r="G12" s="9">
        <f>F12/($C12+$F12+$J12)</f>
        <v>0.38565591094828799</v>
      </c>
      <c r="H12" s="11">
        <f>C12-F12</f>
        <v>50</v>
      </c>
      <c r="I12" s="3">
        <f>D12-G12</f>
        <v>7.0452303790334292E-3</v>
      </c>
      <c r="J12" s="2">
        <v>1573</v>
      </c>
      <c r="K12" s="3">
        <f>J12/($C12+$F12+$J12)</f>
        <v>0.22164294772439058</v>
      </c>
    </row>
    <row r="13" spans="2:11" ht="14.4" thickBot="1" x14ac:dyDescent="0.3"/>
    <row r="14" spans="2:11" ht="14.4" thickBot="1" x14ac:dyDescent="0.3">
      <c r="B14" s="103" t="s">
        <v>114</v>
      </c>
      <c r="C14" s="104"/>
      <c r="D14" s="104"/>
      <c r="E14" s="104"/>
      <c r="F14" s="104"/>
      <c r="G14" s="104"/>
      <c r="H14" s="104"/>
      <c r="I14" s="104"/>
      <c r="J14" s="104"/>
      <c r="K14" s="105"/>
    </row>
    <row r="15" spans="2:11" x14ac:dyDescent="0.25">
      <c r="B15" s="4" t="s">
        <v>33</v>
      </c>
      <c r="C15" s="5" t="s">
        <v>31</v>
      </c>
      <c r="D15" s="6" t="s">
        <v>32</v>
      </c>
      <c r="E15" s="4" t="s">
        <v>34</v>
      </c>
      <c r="F15" s="5" t="s">
        <v>31</v>
      </c>
      <c r="G15" s="6" t="s">
        <v>32</v>
      </c>
      <c r="H15" s="10" t="s">
        <v>35</v>
      </c>
      <c r="I15" s="6" t="s">
        <v>36</v>
      </c>
      <c r="J15" s="1" t="s">
        <v>22</v>
      </c>
      <c r="K15" s="6" t="s">
        <v>32</v>
      </c>
    </row>
    <row r="16" spans="2:11" ht="14.4" thickBot="1" x14ac:dyDescent="0.3">
      <c r="B16" s="7" t="s">
        <v>17</v>
      </c>
      <c r="C16" s="8">
        <v>2348</v>
      </c>
      <c r="D16" s="9">
        <f>C16/($C16+$F16+$J16)</f>
        <v>0.46165945733385766</v>
      </c>
      <c r="E16" s="7" t="s">
        <v>18</v>
      </c>
      <c r="F16" s="8">
        <v>1871</v>
      </c>
      <c r="G16" s="9">
        <f>F16/($C16+$F16+$J16)</f>
        <v>0.36787259142744788</v>
      </c>
      <c r="H16" s="11">
        <f>C16-F16</f>
        <v>477</v>
      </c>
      <c r="I16" s="3">
        <f>D16-G16</f>
        <v>9.3786865906409778E-2</v>
      </c>
      <c r="J16" s="2">
        <v>867</v>
      </c>
      <c r="K16" s="3">
        <f>J16/($C16+$F16+$J16)</f>
        <v>0.17046795123869446</v>
      </c>
    </row>
    <row r="17" spans="2:22" ht="14.4" thickBot="1" x14ac:dyDescent="0.3"/>
    <row r="18" spans="2:22" ht="14.4" thickBot="1" x14ac:dyDescent="0.3">
      <c r="B18" s="103" t="s">
        <v>115</v>
      </c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22" x14ac:dyDescent="0.25">
      <c r="B19" s="4" t="s">
        <v>33</v>
      </c>
      <c r="C19" s="5" t="s">
        <v>31</v>
      </c>
      <c r="D19" s="6" t="s">
        <v>32</v>
      </c>
      <c r="E19" s="4" t="s">
        <v>34</v>
      </c>
      <c r="F19" s="5" t="s">
        <v>31</v>
      </c>
      <c r="G19" s="6" t="s">
        <v>32</v>
      </c>
      <c r="H19" s="10" t="s">
        <v>35</v>
      </c>
      <c r="I19" s="6" t="s">
        <v>36</v>
      </c>
      <c r="J19" s="1" t="s">
        <v>22</v>
      </c>
      <c r="K19" s="6" t="s">
        <v>32</v>
      </c>
    </row>
    <row r="20" spans="2:22" ht="14.4" thickBot="1" x14ac:dyDescent="0.3">
      <c r="B20" s="7" t="s">
        <v>17</v>
      </c>
      <c r="C20" s="8">
        <v>2298</v>
      </c>
      <c r="D20" s="9">
        <f>C20/($C20+$F20+$J20)</f>
        <v>0.41743869209809265</v>
      </c>
      <c r="E20" s="7" t="s">
        <v>19</v>
      </c>
      <c r="F20" s="8">
        <v>2294</v>
      </c>
      <c r="G20" s="9">
        <f>F20/($C20+$F20+$J20)</f>
        <v>0.41671207992733877</v>
      </c>
      <c r="H20" s="11">
        <f>C20-F20</f>
        <v>4</v>
      </c>
      <c r="I20" s="3">
        <f>D20-G20</f>
        <v>7.2661217075387086E-4</v>
      </c>
      <c r="J20" s="2">
        <v>913</v>
      </c>
      <c r="K20" s="3">
        <f>J20/($C20+$F20+$J20)</f>
        <v>0.16584922797456858</v>
      </c>
    </row>
    <row r="21" spans="2:22" ht="14.4" thickBot="1" x14ac:dyDescent="0.3"/>
    <row r="22" spans="2:22" ht="14.4" thickBot="1" x14ac:dyDescent="0.3">
      <c r="B22" s="103" t="s">
        <v>116</v>
      </c>
      <c r="C22" s="104"/>
      <c r="D22" s="104"/>
      <c r="E22" s="104"/>
      <c r="F22" s="104"/>
      <c r="G22" s="104"/>
      <c r="H22" s="104"/>
      <c r="I22" s="104"/>
      <c r="J22" s="104"/>
      <c r="K22" s="105"/>
    </row>
    <row r="23" spans="2:22" x14ac:dyDescent="0.25">
      <c r="B23" s="4" t="s">
        <v>33</v>
      </c>
      <c r="C23" s="5" t="s">
        <v>31</v>
      </c>
      <c r="D23" s="6" t="s">
        <v>32</v>
      </c>
      <c r="E23" s="4" t="s">
        <v>34</v>
      </c>
      <c r="F23" s="5" t="s">
        <v>31</v>
      </c>
      <c r="G23" s="6" t="s">
        <v>32</v>
      </c>
      <c r="H23" s="10" t="s">
        <v>35</v>
      </c>
      <c r="I23" s="6" t="s">
        <v>36</v>
      </c>
      <c r="J23" s="1" t="s">
        <v>22</v>
      </c>
      <c r="K23" s="6" t="s">
        <v>32</v>
      </c>
    </row>
    <row r="24" spans="2:22" ht="14.4" thickBot="1" x14ac:dyDescent="0.3">
      <c r="B24" s="7" t="s">
        <v>17</v>
      </c>
      <c r="C24" s="8">
        <v>1901</v>
      </c>
      <c r="D24" s="9">
        <f>C24/($C24+$F24+$J24)</f>
        <v>0.49582681272822116</v>
      </c>
      <c r="E24" s="7" t="s">
        <v>19</v>
      </c>
      <c r="F24" s="8">
        <v>1162</v>
      </c>
      <c r="G24" s="9">
        <f>F24/($C24+$F24+$J24)</f>
        <v>0.30307772561293689</v>
      </c>
      <c r="H24" s="11">
        <f>C24-F24</f>
        <v>739</v>
      </c>
      <c r="I24" s="3">
        <f>D24-G24</f>
        <v>0.19274908711528427</v>
      </c>
      <c r="J24" s="2">
        <v>771</v>
      </c>
      <c r="K24" s="3">
        <f>J24/($C24+$F24+$J24)</f>
        <v>0.20109546165884193</v>
      </c>
    </row>
    <row r="25" spans="2:22" ht="14.4" thickBot="1" x14ac:dyDescent="0.3"/>
    <row r="26" spans="2:22" ht="14.4" thickBot="1" x14ac:dyDescent="0.3">
      <c r="B26" s="103" t="s">
        <v>117</v>
      </c>
      <c r="C26" s="104"/>
      <c r="D26" s="104"/>
      <c r="E26" s="104"/>
      <c r="F26" s="104"/>
      <c r="G26" s="104"/>
      <c r="H26" s="104"/>
      <c r="I26" s="104"/>
      <c r="J26" s="104"/>
      <c r="K26" s="105"/>
      <c r="M26" s="103" t="s">
        <v>117</v>
      </c>
      <c r="N26" s="104"/>
      <c r="O26" s="104"/>
      <c r="P26" s="104"/>
      <c r="Q26" s="104"/>
      <c r="R26" s="104"/>
      <c r="S26" s="104"/>
      <c r="T26" s="104"/>
      <c r="U26" s="104"/>
      <c r="V26" s="105"/>
    </row>
    <row r="27" spans="2:22" x14ac:dyDescent="0.25">
      <c r="B27" s="4" t="s">
        <v>33</v>
      </c>
      <c r="C27" s="5" t="s">
        <v>31</v>
      </c>
      <c r="D27" s="6" t="s">
        <v>32</v>
      </c>
      <c r="E27" s="4" t="s">
        <v>34</v>
      </c>
      <c r="F27" s="5" t="s">
        <v>31</v>
      </c>
      <c r="G27" s="6" t="s">
        <v>32</v>
      </c>
      <c r="H27" s="10" t="s">
        <v>35</v>
      </c>
      <c r="I27" s="6" t="s">
        <v>36</v>
      </c>
      <c r="J27" s="1" t="s">
        <v>22</v>
      </c>
      <c r="K27" s="6" t="s">
        <v>32</v>
      </c>
      <c r="M27" s="4" t="s">
        <v>33</v>
      </c>
      <c r="N27" s="5" t="s">
        <v>31</v>
      </c>
      <c r="O27" s="6" t="s">
        <v>32</v>
      </c>
      <c r="P27" s="4" t="s">
        <v>34</v>
      </c>
      <c r="Q27" s="5" t="s">
        <v>31</v>
      </c>
      <c r="R27" s="6" t="s">
        <v>32</v>
      </c>
      <c r="S27" s="10" t="s">
        <v>35</v>
      </c>
      <c r="T27" s="6" t="s">
        <v>36</v>
      </c>
      <c r="U27" s="1" t="s">
        <v>22</v>
      </c>
      <c r="V27" s="6" t="s">
        <v>32</v>
      </c>
    </row>
    <row r="28" spans="2:22" ht="14.4" thickBot="1" x14ac:dyDescent="0.3">
      <c r="B28" s="7" t="s">
        <v>123</v>
      </c>
      <c r="C28" s="8">
        <v>1521</v>
      </c>
      <c r="D28" s="9">
        <f>C28/($C28+$F28+$J28)</f>
        <v>0.41342756183745583</v>
      </c>
      <c r="E28" s="7" t="s">
        <v>17</v>
      </c>
      <c r="F28" s="8">
        <v>1230</v>
      </c>
      <c r="G28" s="9">
        <f>F28/($C28+$F28+$J28)</f>
        <v>0.33432998097309052</v>
      </c>
      <c r="H28" s="11">
        <f>C28-F28</f>
        <v>291</v>
      </c>
      <c r="I28" s="3">
        <f>D28-G28</f>
        <v>7.9097580864365302E-2</v>
      </c>
      <c r="J28" s="2">
        <v>928</v>
      </c>
      <c r="K28" s="3">
        <f>J28/($C28+$F28+$J28)</f>
        <v>0.25224245718945365</v>
      </c>
      <c r="M28" s="84" t="s">
        <v>18</v>
      </c>
      <c r="N28" s="85">
        <v>1407</v>
      </c>
      <c r="O28" s="86">
        <f>N28/($C28+$F28+$J28)</f>
        <v>0.38244088067409621</v>
      </c>
      <c r="P28" s="87" t="s">
        <v>17</v>
      </c>
      <c r="Q28" s="88">
        <v>1371</v>
      </c>
      <c r="R28" s="89">
        <f>Q28/($C28+$F28+$J28)</f>
        <v>0.37265561293829846</v>
      </c>
      <c r="S28" s="11">
        <f>N28-Q28</f>
        <v>36</v>
      </c>
      <c r="T28" s="3">
        <f>O28-R28</f>
        <v>9.7852677357977424E-3</v>
      </c>
      <c r="U28" s="2">
        <v>901</v>
      </c>
      <c r="V28" s="3">
        <f>U28/($C28+$F28+$J28)</f>
        <v>0.24490350638760533</v>
      </c>
    </row>
  </sheetData>
  <mergeCells count="8">
    <mergeCell ref="M26:V26"/>
    <mergeCell ref="B22:K22"/>
    <mergeCell ref="B26:K26"/>
    <mergeCell ref="B2:K2"/>
    <mergeCell ref="B6:K6"/>
    <mergeCell ref="B10:K10"/>
    <mergeCell ref="B14:K14"/>
    <mergeCell ref="B18:K18"/>
  </mergeCells>
  <conditionalFormatting sqref="B4:D4">
    <cfRule type="expression" dxfId="259" priority="925">
      <formula>IF($B4="SNP",1,0)</formula>
    </cfRule>
    <cfRule type="expression" dxfId="258" priority="926">
      <formula>IF($B4="Lib Dem",1,0)</formula>
    </cfRule>
    <cfRule type="expression" dxfId="257" priority="927">
      <formula>IF($B4="Independent",1,0)</formula>
    </cfRule>
    <cfRule type="expression" dxfId="256" priority="928">
      <formula>IF($B4="Green",1,0)</formula>
    </cfRule>
    <cfRule type="expression" dxfId="255" priority="929">
      <formula>IF($B4="Conservative",1,0)</formula>
    </cfRule>
    <cfRule type="expression" dxfId="254" priority="930">
      <formula>IF($B4="Labour",1,0)</formula>
    </cfRule>
  </conditionalFormatting>
  <conditionalFormatting sqref="E4:G4">
    <cfRule type="expression" dxfId="253" priority="919">
      <formula>IF($E4="Conservative",1,0)</formula>
    </cfRule>
    <cfRule type="expression" dxfId="252" priority="920">
      <formula>IF($E4="Labour",1,0)</formula>
    </cfRule>
    <cfRule type="expression" dxfId="251" priority="921">
      <formula>IF($E4="Green",1,0)</formula>
    </cfRule>
    <cfRule type="expression" dxfId="250" priority="922">
      <formula>IF($E4="Independent",1,0)</formula>
    </cfRule>
    <cfRule type="expression" dxfId="249" priority="923">
      <formula>IF($E4="Lib Dem",1,0)</formula>
    </cfRule>
    <cfRule type="expression" dxfId="248" priority="924">
      <formula>IF($E4="SNP",1,0)</formula>
    </cfRule>
  </conditionalFormatting>
  <conditionalFormatting sqref="B12:D12">
    <cfRule type="expression" dxfId="247" priority="637">
      <formula>IF($B12="SNP",1,0)</formula>
    </cfRule>
    <cfRule type="expression" dxfId="246" priority="638">
      <formula>IF($B12="Lib Dem",1,0)</formula>
    </cfRule>
    <cfRule type="expression" dxfId="245" priority="639">
      <formula>IF($B12="Independent",1,0)</formula>
    </cfRule>
    <cfRule type="expression" dxfId="244" priority="640">
      <formula>IF($B12="Green",1,0)</formula>
    </cfRule>
    <cfRule type="expression" dxfId="243" priority="641">
      <formula>IF($B12="Conservative",1,0)</formula>
    </cfRule>
    <cfRule type="expression" dxfId="242" priority="642">
      <formula>IF($B12="Labour",1,0)</formula>
    </cfRule>
  </conditionalFormatting>
  <conditionalFormatting sqref="E12:G12">
    <cfRule type="expression" dxfId="241" priority="631">
      <formula>IF($E12="Conservative",1,0)</formula>
    </cfRule>
    <cfRule type="expression" dxfId="240" priority="632">
      <formula>IF($E12="Labour",1,0)</formula>
    </cfRule>
    <cfRule type="expression" dxfId="239" priority="633">
      <formula>IF($E12="Green",1,0)</formula>
    </cfRule>
    <cfRule type="expression" dxfId="238" priority="634">
      <formula>IF($E12="Independent",1,0)</formula>
    </cfRule>
    <cfRule type="expression" dxfId="237" priority="635">
      <formula>IF($E12="Lib Dem",1,0)</formula>
    </cfRule>
    <cfRule type="expression" dxfId="236" priority="636">
      <formula>IF($E12="SNP",1,0)</formula>
    </cfRule>
  </conditionalFormatting>
  <conditionalFormatting sqref="B16:D16">
    <cfRule type="expression" dxfId="235" priority="235">
      <formula>IF($B16="SNP",1,0)</formula>
    </cfRule>
    <cfRule type="expression" dxfId="234" priority="236">
      <formula>IF($B16="Lib Dem",1,0)</formula>
    </cfRule>
    <cfRule type="expression" dxfId="233" priority="237">
      <formula>IF($B16="Independent",1,0)</formula>
    </cfRule>
    <cfRule type="expression" dxfId="232" priority="238">
      <formula>IF($B16="Green",1,0)</formula>
    </cfRule>
    <cfRule type="expression" dxfId="231" priority="239">
      <formula>IF($B16="Conservative",1,0)</formula>
    </cfRule>
    <cfRule type="expression" dxfId="230" priority="240">
      <formula>IF($B16="Labour",1,0)</formula>
    </cfRule>
  </conditionalFormatting>
  <conditionalFormatting sqref="E16:G16">
    <cfRule type="expression" dxfId="229" priority="229">
      <formula>IF($E16="Conservative",1,0)</formula>
    </cfRule>
    <cfRule type="expression" dxfId="228" priority="230">
      <formula>IF($E16="Labour",1,0)</formula>
    </cfRule>
    <cfRule type="expression" dxfId="227" priority="231">
      <formula>IF($E16="Green",1,0)</formula>
    </cfRule>
    <cfRule type="expression" dxfId="226" priority="232">
      <formula>IF($E16="Independent",1,0)</formula>
    </cfRule>
    <cfRule type="expression" dxfId="225" priority="233">
      <formula>IF($E16="Lib Dem",1,0)</formula>
    </cfRule>
    <cfRule type="expression" dxfId="224" priority="234">
      <formula>IF($E16="SNP",1,0)</formula>
    </cfRule>
  </conditionalFormatting>
  <conditionalFormatting sqref="B20:D20">
    <cfRule type="expression" dxfId="223" priority="223">
      <formula>IF($B20="SNP",1,0)</formula>
    </cfRule>
    <cfRule type="expression" dxfId="222" priority="224">
      <formula>IF($B20="Lib Dem",1,0)</formula>
    </cfRule>
    <cfRule type="expression" dxfId="221" priority="225">
      <formula>IF($B20="Independent",1,0)</formula>
    </cfRule>
    <cfRule type="expression" dxfId="220" priority="226">
      <formula>IF($B20="Green",1,0)</formula>
    </cfRule>
    <cfRule type="expression" dxfId="219" priority="227">
      <formula>IF($B20="Conservative",1,0)</formula>
    </cfRule>
    <cfRule type="expression" dxfId="218" priority="228">
      <formula>IF($B20="Labour",1,0)</formula>
    </cfRule>
  </conditionalFormatting>
  <conditionalFormatting sqref="E20:G20">
    <cfRule type="expression" dxfId="217" priority="217">
      <formula>IF($E20="Conservative",1,0)</formula>
    </cfRule>
    <cfRule type="expression" dxfId="216" priority="218">
      <formula>IF($E20="Labour",1,0)</formula>
    </cfRule>
    <cfRule type="expression" dxfId="215" priority="219">
      <formula>IF($E20="Green",1,0)</formula>
    </cfRule>
    <cfRule type="expression" dxfId="214" priority="220">
      <formula>IF($E20="Independent",1,0)</formula>
    </cfRule>
    <cfRule type="expression" dxfId="213" priority="221">
      <formula>IF($E20="Lib Dem",1,0)</formula>
    </cfRule>
    <cfRule type="expression" dxfId="212" priority="222">
      <formula>IF($E20="SNP",1,0)</formula>
    </cfRule>
  </conditionalFormatting>
  <conditionalFormatting sqref="B24:D24">
    <cfRule type="expression" dxfId="211" priority="163">
      <formula>IF($B24="SNP",1,0)</formula>
    </cfRule>
    <cfRule type="expression" dxfId="210" priority="164">
      <formula>IF($B24="Lib Dem",1,0)</formula>
    </cfRule>
    <cfRule type="expression" dxfId="209" priority="165">
      <formula>IF($B24="Independent",1,0)</formula>
    </cfRule>
    <cfRule type="expression" dxfId="208" priority="166">
      <formula>IF($B24="Green",1,0)</formula>
    </cfRule>
    <cfRule type="expression" dxfId="207" priority="167">
      <formula>IF($B24="Conservative",1,0)</formula>
    </cfRule>
    <cfRule type="expression" dxfId="206" priority="168">
      <formula>IF($B24="Labour",1,0)</formula>
    </cfRule>
  </conditionalFormatting>
  <conditionalFormatting sqref="E24:G24">
    <cfRule type="expression" dxfId="205" priority="157">
      <formula>IF($E24="Conservative",1,0)</formula>
    </cfRule>
    <cfRule type="expression" dxfId="204" priority="158">
      <formula>IF($E24="Labour",1,0)</formula>
    </cfRule>
    <cfRule type="expression" dxfId="203" priority="159">
      <formula>IF($E24="Green",1,0)</formula>
    </cfRule>
    <cfRule type="expression" dxfId="202" priority="160">
      <formula>IF($E24="Independent",1,0)</formula>
    </cfRule>
    <cfRule type="expression" dxfId="201" priority="161">
      <formula>IF($E24="Lib Dem",1,0)</formula>
    </cfRule>
    <cfRule type="expression" dxfId="200" priority="162">
      <formula>IF($E24="SNP",1,0)</formula>
    </cfRule>
  </conditionalFormatting>
  <conditionalFormatting sqref="B28:D28">
    <cfRule type="expression" dxfId="199" priority="151">
      <formula>IF($B28="SNP",1,0)</formula>
    </cfRule>
    <cfRule type="expression" dxfId="198" priority="152">
      <formula>IF($B28="Lib Dem",1,0)</formula>
    </cfRule>
    <cfRule type="expression" dxfId="197" priority="153">
      <formula>IF($B28="Independent",1,0)</formula>
    </cfRule>
    <cfRule type="expression" dxfId="196" priority="154">
      <formula>IF($B28="Green",1,0)</formula>
    </cfRule>
    <cfRule type="expression" dxfId="195" priority="155">
      <formula>IF($B28="Conservative",1,0)</formula>
    </cfRule>
    <cfRule type="expression" dxfId="194" priority="156">
      <formula>IF($B28="Labour",1,0)</formula>
    </cfRule>
  </conditionalFormatting>
  <conditionalFormatting sqref="E28:G28">
    <cfRule type="expression" dxfId="193" priority="145">
      <formula>IF($E28="Conservative",1,0)</formula>
    </cfRule>
    <cfRule type="expression" dxfId="192" priority="146">
      <formula>IF($E28="Labour",1,0)</formula>
    </cfRule>
    <cfRule type="expression" dxfId="191" priority="147">
      <formula>IF($E28="Green",1,0)</formula>
    </cfRule>
    <cfRule type="expression" dxfId="190" priority="148">
      <formula>IF($E28="Independent",1,0)</formula>
    </cfRule>
    <cfRule type="expression" dxfId="189" priority="149">
      <formula>IF($E28="Lib Dem",1,0)</formula>
    </cfRule>
    <cfRule type="expression" dxfId="188" priority="150">
      <formula>IF($E28="SNP",1,0)</formula>
    </cfRule>
  </conditionalFormatting>
  <conditionalFormatting sqref="B8:D8">
    <cfRule type="expression" dxfId="187" priority="19">
      <formula>IF($B8="SNP",1,0)</formula>
    </cfRule>
    <cfRule type="expression" dxfId="186" priority="20">
      <formula>IF($B8="Lib Dem",1,0)</formula>
    </cfRule>
    <cfRule type="expression" dxfId="185" priority="21">
      <formula>IF($B8="Independent",1,0)</formula>
    </cfRule>
    <cfRule type="expression" dxfId="184" priority="22">
      <formula>IF($B8="Green",1,0)</formula>
    </cfRule>
    <cfRule type="expression" dxfId="183" priority="23">
      <formula>IF($B8="Conservative",1,0)</formula>
    </cfRule>
    <cfRule type="expression" dxfId="182" priority="24">
      <formula>IF($B8="Labour",1,0)</formula>
    </cfRule>
  </conditionalFormatting>
  <conditionalFormatting sqref="E8:G8">
    <cfRule type="expression" dxfId="181" priority="13">
      <formula>IF($E8="Conservative",1,0)</formula>
    </cfRule>
    <cfRule type="expression" dxfId="180" priority="14">
      <formula>IF($E8="Labour",1,0)</formula>
    </cfRule>
    <cfRule type="expression" dxfId="179" priority="15">
      <formula>IF($E8="Green",1,0)</formula>
    </cfRule>
    <cfRule type="expression" dxfId="178" priority="16">
      <formula>IF($E8="Independent",1,0)</formula>
    </cfRule>
    <cfRule type="expression" dxfId="177" priority="17">
      <formula>IF($E8="Lib Dem",1,0)</formula>
    </cfRule>
    <cfRule type="expression" dxfId="176" priority="18">
      <formula>IF($E8="SNP",1,0)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D98A-9F54-4C61-ADA6-D525FE9ABE2C}">
  <dimension ref="B1:AC99"/>
  <sheetViews>
    <sheetView topLeftCell="A65" zoomScale="70" zoomScaleNormal="70" workbookViewId="0">
      <selection activeCell="A71" sqref="A71"/>
    </sheetView>
  </sheetViews>
  <sheetFormatPr defaultRowHeight="13.8" x14ac:dyDescent="0.25"/>
  <cols>
    <col min="2" max="2" width="13.08203125" bestFit="1" customWidth="1"/>
    <col min="16" max="16" width="13.08203125" bestFit="1" customWidth="1"/>
  </cols>
  <sheetData>
    <row r="1" spans="2:29" ht="14.4" thickBot="1" x14ac:dyDescent="0.3"/>
    <row r="2" spans="2:29" ht="18" thickBot="1" x14ac:dyDescent="0.35">
      <c r="B2" s="111" t="s">
        <v>68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3"/>
    </row>
    <row r="3" spans="2:29" ht="18" thickBot="1" x14ac:dyDescent="0.35">
      <c r="B3" s="109" t="s">
        <v>105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94"/>
      <c r="P3" s="109" t="s">
        <v>106</v>
      </c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94"/>
    </row>
    <row r="4" spans="2:29" ht="16.2" thickBot="1" x14ac:dyDescent="0.35">
      <c r="B4" s="65" t="s">
        <v>107</v>
      </c>
      <c r="C4" s="66" t="s">
        <v>19</v>
      </c>
      <c r="D4" s="66" t="s">
        <v>17</v>
      </c>
      <c r="E4" s="66" t="s">
        <v>18</v>
      </c>
      <c r="F4" s="66" t="s">
        <v>21</v>
      </c>
      <c r="G4" s="66" t="s">
        <v>20</v>
      </c>
      <c r="H4" s="66" t="s">
        <v>39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7" t="s">
        <v>51</v>
      </c>
      <c r="P4" s="68" t="s">
        <v>107</v>
      </c>
      <c r="Q4" s="66" t="str">
        <f>C4</f>
        <v>Conservative</v>
      </c>
      <c r="R4" s="66" t="str">
        <f t="shared" ref="R4:AB4" si="0">D4</f>
        <v>SNP</v>
      </c>
      <c r="S4" s="66" t="str">
        <f t="shared" si="0"/>
        <v>Labour</v>
      </c>
      <c r="T4" s="66" t="str">
        <f t="shared" si="0"/>
        <v>Green</v>
      </c>
      <c r="U4" s="66" t="str">
        <f t="shared" si="0"/>
        <v>Lib Dem</v>
      </c>
      <c r="V4" s="66" t="str">
        <f t="shared" si="0"/>
        <v>Family</v>
      </c>
      <c r="W4" s="66">
        <f t="shared" si="0"/>
        <v>0</v>
      </c>
      <c r="X4" s="66">
        <f t="shared" si="0"/>
        <v>0</v>
      </c>
      <c r="Y4" s="66">
        <f t="shared" si="0"/>
        <v>0</v>
      </c>
      <c r="Z4" s="66">
        <f t="shared" si="0"/>
        <v>0</v>
      </c>
      <c r="AA4" s="66">
        <f t="shared" si="0"/>
        <v>0</v>
      </c>
      <c r="AB4" s="66">
        <f t="shared" si="0"/>
        <v>0</v>
      </c>
      <c r="AC4" s="69" t="s">
        <v>51</v>
      </c>
    </row>
    <row r="5" spans="2:29" ht="15.6" x14ac:dyDescent="0.3">
      <c r="B5" s="70" t="s">
        <v>108</v>
      </c>
      <c r="C5" s="71">
        <v>2416</v>
      </c>
      <c r="D5" s="71">
        <v>1792</v>
      </c>
      <c r="E5" s="71">
        <v>491</v>
      </c>
      <c r="F5" s="71">
        <v>444</v>
      </c>
      <c r="G5" s="71">
        <v>188</v>
      </c>
      <c r="H5" s="71">
        <v>41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2">
        <f>SUM(C5:N5)</f>
        <v>5372</v>
      </c>
      <c r="P5" s="73" t="str">
        <f>B5</f>
        <v>Whole Ward</v>
      </c>
      <c r="Q5" s="74">
        <f t="shared" ref="Q5:Q17" si="1">IF(C5&gt;0,C5/O5,0)</f>
        <v>0.44973938942665675</v>
      </c>
      <c r="R5" s="74">
        <f t="shared" ref="R5:R17" si="2">IF(D5&gt;0,D5/O5,0)</f>
        <v>0.33358153387937456</v>
      </c>
      <c r="S5" s="74">
        <f t="shared" ref="S5:S17" si="3">IF(E5&gt;0,E5/O5,0)</f>
        <v>9.139985107967237E-2</v>
      </c>
      <c r="T5" s="74">
        <f t="shared" ref="T5:T17" si="4">IF(F5&gt;0,F5/O5,0)</f>
        <v>8.2650781831720033E-2</v>
      </c>
      <c r="U5" s="74">
        <f t="shared" ref="U5:U17" si="5">IF(G5&gt;0,G5/O5,0)</f>
        <v>3.4996276991809384E-2</v>
      </c>
      <c r="V5" s="74">
        <f t="shared" ref="V5:V17" si="6">IF(H5&gt;0,H5/O5,0)</f>
        <v>7.6321667907669399E-3</v>
      </c>
      <c r="W5" s="74">
        <f t="shared" ref="W5:W17" si="7">IF(I5&gt;0,I5/O5,0)</f>
        <v>0</v>
      </c>
      <c r="X5" s="74">
        <f t="shared" ref="X5:X17" si="8">IF(J5&gt;0,J5/O5,0)</f>
        <v>0</v>
      </c>
      <c r="Y5" s="74">
        <f t="shared" ref="Y5:Y17" si="9">IF(K5&gt;0,K5/O5,0)</f>
        <v>0</v>
      </c>
      <c r="Z5" s="74">
        <f t="shared" ref="Z5:Z17" si="10">IF(L5&gt;0,L5/O5,0)</f>
        <v>0</v>
      </c>
      <c r="AA5" s="74">
        <f t="shared" ref="AA5:AA17" si="11">IF(M5&gt;0,M5/O5,0)</f>
        <v>0</v>
      </c>
      <c r="AB5" s="74">
        <f t="shared" ref="AB5:AB17" si="12">IF(N5&gt;0,N5/O5,0)</f>
        <v>0</v>
      </c>
      <c r="AC5" s="75">
        <f>SUM(Q5:AB5)</f>
        <v>1</v>
      </c>
    </row>
    <row r="6" spans="2:29" ht="15.6" x14ac:dyDescent="0.3">
      <c r="B6" s="76" t="s">
        <v>109</v>
      </c>
      <c r="C6" s="77">
        <v>1552</v>
      </c>
      <c r="D6" s="77">
        <v>1236</v>
      </c>
      <c r="E6" s="77">
        <v>325</v>
      </c>
      <c r="F6" s="77">
        <v>305</v>
      </c>
      <c r="G6" s="77">
        <v>117</v>
      </c>
      <c r="H6" s="77">
        <v>37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8">
        <f>SUM(C6:N6)</f>
        <v>3572</v>
      </c>
      <c r="P6" s="76" t="str">
        <f t="shared" ref="P6:P17" si="13">B6</f>
        <v>In Person Total</v>
      </c>
      <c r="Q6" s="79">
        <f t="shared" si="1"/>
        <v>0.43449048152295633</v>
      </c>
      <c r="R6" s="79">
        <f t="shared" si="2"/>
        <v>0.34602463605823069</v>
      </c>
      <c r="S6" s="79">
        <f t="shared" si="3"/>
        <v>9.0985442329227326E-2</v>
      </c>
      <c r="T6" s="79">
        <f t="shared" si="4"/>
        <v>8.5386338185890254E-2</v>
      </c>
      <c r="U6" s="79">
        <f t="shared" si="5"/>
        <v>3.2754759238521836E-2</v>
      </c>
      <c r="V6" s="79">
        <f t="shared" si="6"/>
        <v>1.0358342665173572E-2</v>
      </c>
      <c r="W6" s="79">
        <f t="shared" si="7"/>
        <v>0</v>
      </c>
      <c r="X6" s="79">
        <f t="shared" si="8"/>
        <v>0</v>
      </c>
      <c r="Y6" s="79">
        <f t="shared" si="9"/>
        <v>0</v>
      </c>
      <c r="Z6" s="79">
        <f t="shared" si="10"/>
        <v>0</v>
      </c>
      <c r="AA6" s="79">
        <f t="shared" si="11"/>
        <v>0</v>
      </c>
      <c r="AB6" s="79">
        <f t="shared" si="12"/>
        <v>0</v>
      </c>
      <c r="AC6" s="80">
        <f t="shared" ref="AC6:AC17" si="14">SUM(Q6:AB6)</f>
        <v>1.0000000000000002</v>
      </c>
    </row>
    <row r="7" spans="2:29" ht="15.6" x14ac:dyDescent="0.3">
      <c r="B7" s="73" t="s">
        <v>110</v>
      </c>
      <c r="C7" s="77">
        <v>864</v>
      </c>
      <c r="D7" s="77">
        <v>556</v>
      </c>
      <c r="E7" s="77">
        <v>166</v>
      </c>
      <c r="F7" s="77">
        <v>139</v>
      </c>
      <c r="G7" s="77">
        <v>71</v>
      </c>
      <c r="H7" s="77">
        <v>4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8">
        <f t="shared" ref="O7:O17" si="15">SUM(C7:N7)</f>
        <v>1800</v>
      </c>
      <c r="P7" s="76" t="str">
        <f t="shared" si="13"/>
        <v>Postal Total</v>
      </c>
      <c r="Q7" s="79">
        <f t="shared" si="1"/>
        <v>0.48</v>
      </c>
      <c r="R7" s="79">
        <f t="shared" si="2"/>
        <v>0.30888888888888888</v>
      </c>
      <c r="S7" s="79">
        <f t="shared" si="3"/>
        <v>9.2222222222222219E-2</v>
      </c>
      <c r="T7" s="79">
        <f t="shared" si="4"/>
        <v>7.722222222222222E-2</v>
      </c>
      <c r="U7" s="79">
        <f t="shared" si="5"/>
        <v>3.9444444444444442E-2</v>
      </c>
      <c r="V7" s="79">
        <f t="shared" si="6"/>
        <v>2.2222222222222222E-3</v>
      </c>
      <c r="W7" s="79">
        <f t="shared" si="7"/>
        <v>0</v>
      </c>
      <c r="X7" s="79">
        <f t="shared" si="8"/>
        <v>0</v>
      </c>
      <c r="Y7" s="79">
        <f t="shared" si="9"/>
        <v>0</v>
      </c>
      <c r="Z7" s="79">
        <f t="shared" si="10"/>
        <v>0</v>
      </c>
      <c r="AA7" s="79">
        <f t="shared" si="11"/>
        <v>0</v>
      </c>
      <c r="AB7" s="79">
        <f t="shared" si="12"/>
        <v>0</v>
      </c>
      <c r="AC7" s="80">
        <f t="shared" si="14"/>
        <v>0.99999999999999989</v>
      </c>
    </row>
    <row r="8" spans="2:29" ht="15.6" x14ac:dyDescent="0.3">
      <c r="B8" s="81" t="s">
        <v>170</v>
      </c>
      <c r="C8" s="77">
        <v>662</v>
      </c>
      <c r="D8" s="77">
        <v>612</v>
      </c>
      <c r="E8" s="77">
        <v>113</v>
      </c>
      <c r="F8" s="77">
        <v>86</v>
      </c>
      <c r="G8" s="77">
        <v>37</v>
      </c>
      <c r="H8" s="77">
        <v>13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8">
        <f t="shared" si="15"/>
        <v>1523</v>
      </c>
      <c r="P8" s="76" t="str">
        <f t="shared" si="13"/>
        <v>SS105</v>
      </c>
      <c r="Q8" s="79">
        <f t="shared" si="1"/>
        <v>0.43466841759684832</v>
      </c>
      <c r="R8" s="79">
        <f t="shared" si="2"/>
        <v>0.40183847669074196</v>
      </c>
      <c r="S8" s="79">
        <f t="shared" si="3"/>
        <v>7.4195666447800387E-2</v>
      </c>
      <c r="T8" s="79">
        <f t="shared" si="4"/>
        <v>5.6467498358502954E-2</v>
      </c>
      <c r="U8" s="79">
        <f t="shared" si="5"/>
        <v>2.4294156270518712E-2</v>
      </c>
      <c r="V8" s="79">
        <f t="shared" si="6"/>
        <v>8.5357846355876565E-3</v>
      </c>
      <c r="W8" s="79">
        <f t="shared" si="7"/>
        <v>0</v>
      </c>
      <c r="X8" s="79">
        <f t="shared" si="8"/>
        <v>0</v>
      </c>
      <c r="Y8" s="79">
        <f t="shared" si="9"/>
        <v>0</v>
      </c>
      <c r="Z8" s="79">
        <f t="shared" si="10"/>
        <v>0</v>
      </c>
      <c r="AA8" s="79">
        <f t="shared" si="11"/>
        <v>0</v>
      </c>
      <c r="AB8" s="79">
        <f t="shared" si="12"/>
        <v>0</v>
      </c>
      <c r="AC8" s="80">
        <f t="shared" si="14"/>
        <v>1</v>
      </c>
    </row>
    <row r="9" spans="2:29" ht="31.2" x14ac:dyDescent="0.3">
      <c r="B9" s="81" t="s">
        <v>171</v>
      </c>
      <c r="C9" s="77">
        <v>95</v>
      </c>
      <c r="D9" s="77">
        <v>71</v>
      </c>
      <c r="E9" s="77">
        <v>18</v>
      </c>
      <c r="F9" s="77">
        <v>23</v>
      </c>
      <c r="G9" s="77">
        <v>3</v>
      </c>
      <c r="H9" s="77">
        <v>4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8">
        <f t="shared" si="15"/>
        <v>214</v>
      </c>
      <c r="P9" s="76" t="str">
        <f t="shared" si="13"/>
        <v>SS110 &amp; SS175</v>
      </c>
      <c r="Q9" s="79">
        <f t="shared" si="1"/>
        <v>0.44392523364485981</v>
      </c>
      <c r="R9" s="79">
        <f t="shared" si="2"/>
        <v>0.33177570093457942</v>
      </c>
      <c r="S9" s="79">
        <f t="shared" si="3"/>
        <v>8.4112149532710276E-2</v>
      </c>
      <c r="T9" s="79">
        <f t="shared" si="4"/>
        <v>0.10747663551401869</v>
      </c>
      <c r="U9" s="79">
        <f t="shared" si="5"/>
        <v>1.4018691588785047E-2</v>
      </c>
      <c r="V9" s="79">
        <f t="shared" si="6"/>
        <v>1.8691588785046728E-2</v>
      </c>
      <c r="W9" s="79">
        <f t="shared" si="7"/>
        <v>0</v>
      </c>
      <c r="X9" s="79">
        <f t="shared" si="8"/>
        <v>0</v>
      </c>
      <c r="Y9" s="79">
        <f t="shared" si="9"/>
        <v>0</v>
      </c>
      <c r="Z9" s="79">
        <f t="shared" si="10"/>
        <v>0</v>
      </c>
      <c r="AA9" s="79">
        <f t="shared" si="11"/>
        <v>0</v>
      </c>
      <c r="AB9" s="79">
        <f t="shared" si="12"/>
        <v>0</v>
      </c>
      <c r="AC9" s="80">
        <f t="shared" si="14"/>
        <v>0.99999999999999989</v>
      </c>
    </row>
    <row r="10" spans="2:29" ht="31.2" x14ac:dyDescent="0.3">
      <c r="B10" s="81" t="s">
        <v>172</v>
      </c>
      <c r="C10" s="77">
        <v>185</v>
      </c>
      <c r="D10" s="77">
        <v>99</v>
      </c>
      <c r="E10" s="77">
        <v>26</v>
      </c>
      <c r="F10" s="77">
        <v>25</v>
      </c>
      <c r="G10" s="77">
        <v>10</v>
      </c>
      <c r="H10" s="77">
        <v>2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8">
        <f t="shared" si="15"/>
        <v>347</v>
      </c>
      <c r="P10" s="76" t="str">
        <f t="shared" si="13"/>
        <v>SS115, 125 &amp; 130</v>
      </c>
      <c r="Q10" s="79">
        <f t="shared" si="1"/>
        <v>0.5331412103746398</v>
      </c>
      <c r="R10" s="79">
        <f t="shared" si="2"/>
        <v>0.28530259365994237</v>
      </c>
      <c r="S10" s="79">
        <f t="shared" si="3"/>
        <v>7.492795389048991E-2</v>
      </c>
      <c r="T10" s="79">
        <f t="shared" si="4"/>
        <v>7.2046109510086456E-2</v>
      </c>
      <c r="U10" s="79">
        <f t="shared" si="5"/>
        <v>2.8818443804034581E-2</v>
      </c>
      <c r="V10" s="79">
        <f t="shared" si="6"/>
        <v>5.763688760806916E-3</v>
      </c>
      <c r="W10" s="79">
        <f t="shared" si="7"/>
        <v>0</v>
      </c>
      <c r="X10" s="79">
        <f t="shared" si="8"/>
        <v>0</v>
      </c>
      <c r="Y10" s="79">
        <f t="shared" si="9"/>
        <v>0</v>
      </c>
      <c r="Z10" s="79">
        <f t="shared" si="10"/>
        <v>0</v>
      </c>
      <c r="AA10" s="79">
        <f t="shared" si="11"/>
        <v>0</v>
      </c>
      <c r="AB10" s="79">
        <f t="shared" si="12"/>
        <v>0</v>
      </c>
      <c r="AC10" s="80">
        <f t="shared" si="14"/>
        <v>1</v>
      </c>
    </row>
    <row r="11" spans="2:29" ht="15.6" x14ac:dyDescent="0.3">
      <c r="B11" s="81" t="s">
        <v>173</v>
      </c>
      <c r="C11" s="77">
        <v>255</v>
      </c>
      <c r="D11" s="77">
        <v>132</v>
      </c>
      <c r="E11" s="77">
        <v>39</v>
      </c>
      <c r="F11" s="77">
        <v>26</v>
      </c>
      <c r="G11" s="77">
        <v>18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8">
        <f t="shared" si="15"/>
        <v>470</v>
      </c>
      <c r="P11" s="76" t="str">
        <f t="shared" si="13"/>
        <v>SS120</v>
      </c>
      <c r="Q11" s="79">
        <f t="shared" si="1"/>
        <v>0.54255319148936165</v>
      </c>
      <c r="R11" s="79">
        <f t="shared" si="2"/>
        <v>0.28085106382978725</v>
      </c>
      <c r="S11" s="79">
        <f t="shared" si="3"/>
        <v>8.2978723404255314E-2</v>
      </c>
      <c r="T11" s="79">
        <f t="shared" si="4"/>
        <v>5.5319148936170209E-2</v>
      </c>
      <c r="U11" s="79">
        <f t="shared" si="5"/>
        <v>3.8297872340425532E-2</v>
      </c>
      <c r="V11" s="79">
        <f t="shared" si="6"/>
        <v>0</v>
      </c>
      <c r="W11" s="79">
        <f t="shared" si="7"/>
        <v>0</v>
      </c>
      <c r="X11" s="79">
        <f t="shared" si="8"/>
        <v>0</v>
      </c>
      <c r="Y11" s="79">
        <f t="shared" si="9"/>
        <v>0</v>
      </c>
      <c r="Z11" s="79">
        <f t="shared" si="10"/>
        <v>0</v>
      </c>
      <c r="AA11" s="79">
        <f t="shared" si="11"/>
        <v>0</v>
      </c>
      <c r="AB11" s="79">
        <f t="shared" si="12"/>
        <v>0</v>
      </c>
      <c r="AC11" s="80">
        <f t="shared" si="14"/>
        <v>1</v>
      </c>
    </row>
    <row r="12" spans="2:29" ht="15.6" x14ac:dyDescent="0.3">
      <c r="B12" s="81" t="s">
        <v>174</v>
      </c>
      <c r="C12" s="77">
        <v>308</v>
      </c>
      <c r="D12" s="77">
        <v>316</v>
      </c>
      <c r="E12" s="77">
        <v>109</v>
      </c>
      <c r="F12" s="77">
        <v>87</v>
      </c>
      <c r="G12" s="77">
        <v>47</v>
      </c>
      <c r="H12" s="77">
        <v>1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8">
        <f t="shared" si="15"/>
        <v>868</v>
      </c>
      <c r="P12" s="76" t="str">
        <f t="shared" si="13"/>
        <v>SS135</v>
      </c>
      <c r="Q12" s="79">
        <f t="shared" si="1"/>
        <v>0.35483870967741937</v>
      </c>
      <c r="R12" s="79">
        <f t="shared" si="2"/>
        <v>0.36405529953917048</v>
      </c>
      <c r="S12" s="79">
        <f t="shared" si="3"/>
        <v>0.12557603686635946</v>
      </c>
      <c r="T12" s="79">
        <f t="shared" si="4"/>
        <v>0.10023041474654378</v>
      </c>
      <c r="U12" s="79">
        <f t="shared" si="5"/>
        <v>5.414746543778802E-2</v>
      </c>
      <c r="V12" s="79">
        <f t="shared" si="6"/>
        <v>1.152073732718894E-3</v>
      </c>
      <c r="W12" s="79">
        <f t="shared" si="7"/>
        <v>0</v>
      </c>
      <c r="X12" s="79">
        <f t="shared" si="8"/>
        <v>0</v>
      </c>
      <c r="Y12" s="79">
        <f t="shared" si="9"/>
        <v>0</v>
      </c>
      <c r="Z12" s="79">
        <f t="shared" si="10"/>
        <v>0</v>
      </c>
      <c r="AA12" s="79">
        <f t="shared" si="11"/>
        <v>0</v>
      </c>
      <c r="AB12" s="79">
        <f t="shared" si="12"/>
        <v>0</v>
      </c>
      <c r="AC12" s="80">
        <f t="shared" si="14"/>
        <v>1</v>
      </c>
    </row>
    <row r="13" spans="2:29" ht="15.6" x14ac:dyDescent="0.3">
      <c r="B13" s="81" t="s">
        <v>175</v>
      </c>
      <c r="C13" s="77">
        <v>123</v>
      </c>
      <c r="D13" s="77">
        <v>107</v>
      </c>
      <c r="E13" s="77">
        <v>26</v>
      </c>
      <c r="F13" s="77">
        <v>25</v>
      </c>
      <c r="G13" s="77">
        <v>21</v>
      </c>
      <c r="H13" s="77">
        <v>2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8">
        <f t="shared" si="15"/>
        <v>304</v>
      </c>
      <c r="P13" s="76" t="str">
        <f t="shared" si="13"/>
        <v>SS140</v>
      </c>
      <c r="Q13" s="79">
        <f t="shared" si="1"/>
        <v>0.40460526315789475</v>
      </c>
      <c r="R13" s="79">
        <f t="shared" si="2"/>
        <v>0.35197368421052633</v>
      </c>
      <c r="S13" s="79">
        <f t="shared" si="3"/>
        <v>8.5526315789473686E-2</v>
      </c>
      <c r="T13" s="79">
        <f t="shared" si="4"/>
        <v>8.2236842105263164E-2</v>
      </c>
      <c r="U13" s="79">
        <f t="shared" si="5"/>
        <v>6.9078947368421059E-2</v>
      </c>
      <c r="V13" s="79">
        <f t="shared" si="6"/>
        <v>6.5789473684210523E-3</v>
      </c>
      <c r="W13" s="79">
        <f t="shared" si="7"/>
        <v>0</v>
      </c>
      <c r="X13" s="79">
        <f t="shared" si="8"/>
        <v>0</v>
      </c>
      <c r="Y13" s="79">
        <f t="shared" si="9"/>
        <v>0</v>
      </c>
      <c r="Z13" s="79">
        <f t="shared" si="10"/>
        <v>0</v>
      </c>
      <c r="AA13" s="79">
        <f t="shared" si="11"/>
        <v>0</v>
      </c>
      <c r="AB13" s="79">
        <f t="shared" si="12"/>
        <v>0</v>
      </c>
      <c r="AC13" s="80">
        <f t="shared" si="14"/>
        <v>0.99999999999999989</v>
      </c>
    </row>
    <row r="14" spans="2:29" ht="31.2" x14ac:dyDescent="0.3">
      <c r="B14" s="81" t="s">
        <v>176</v>
      </c>
      <c r="C14" s="77">
        <v>218</v>
      </c>
      <c r="D14" s="77">
        <v>86</v>
      </c>
      <c r="E14" s="77">
        <v>44</v>
      </c>
      <c r="F14" s="77">
        <v>19</v>
      </c>
      <c r="G14" s="77">
        <v>6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8">
        <f t="shared" si="15"/>
        <v>373</v>
      </c>
      <c r="P14" s="76" t="str">
        <f t="shared" si="13"/>
        <v>SS145 &amp; SS155</v>
      </c>
      <c r="Q14" s="79">
        <f t="shared" si="1"/>
        <v>0.58445040214477206</v>
      </c>
      <c r="R14" s="79">
        <f t="shared" si="2"/>
        <v>0.23056300268096513</v>
      </c>
      <c r="S14" s="79">
        <f t="shared" si="3"/>
        <v>0.11796246648793565</v>
      </c>
      <c r="T14" s="79">
        <f t="shared" si="4"/>
        <v>5.0938337801608578E-2</v>
      </c>
      <c r="U14" s="79">
        <f t="shared" si="5"/>
        <v>1.6085790884718499E-2</v>
      </c>
      <c r="V14" s="79">
        <f t="shared" si="6"/>
        <v>0</v>
      </c>
      <c r="W14" s="79">
        <f t="shared" si="7"/>
        <v>0</v>
      </c>
      <c r="X14" s="79">
        <f t="shared" si="8"/>
        <v>0</v>
      </c>
      <c r="Y14" s="79">
        <f t="shared" si="9"/>
        <v>0</v>
      </c>
      <c r="Z14" s="79">
        <f t="shared" si="10"/>
        <v>0</v>
      </c>
      <c r="AA14" s="79">
        <f t="shared" si="11"/>
        <v>0</v>
      </c>
      <c r="AB14" s="79">
        <f t="shared" si="12"/>
        <v>0</v>
      </c>
      <c r="AC14" s="80">
        <f t="shared" si="14"/>
        <v>0.99999999999999989</v>
      </c>
    </row>
    <row r="15" spans="2:29" ht="15.6" x14ac:dyDescent="0.3">
      <c r="B15" s="81" t="s">
        <v>177</v>
      </c>
      <c r="C15" s="77">
        <v>234</v>
      </c>
      <c r="D15" s="77">
        <v>122</v>
      </c>
      <c r="E15" s="77">
        <v>35</v>
      </c>
      <c r="F15" s="77">
        <v>33</v>
      </c>
      <c r="G15" s="77">
        <v>19</v>
      </c>
      <c r="H15" s="77">
        <v>4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8">
        <f t="shared" si="15"/>
        <v>447</v>
      </c>
      <c r="P15" s="76" t="str">
        <f t="shared" si="13"/>
        <v>SS150</v>
      </c>
      <c r="Q15" s="79">
        <f t="shared" si="1"/>
        <v>0.52348993288590606</v>
      </c>
      <c r="R15" s="79">
        <f t="shared" si="2"/>
        <v>0.27293064876957496</v>
      </c>
      <c r="S15" s="79">
        <f t="shared" si="3"/>
        <v>7.829977628635347E-2</v>
      </c>
      <c r="T15" s="79">
        <f t="shared" si="4"/>
        <v>7.3825503355704702E-2</v>
      </c>
      <c r="U15" s="79">
        <f t="shared" si="5"/>
        <v>4.2505592841163314E-2</v>
      </c>
      <c r="V15" s="79">
        <f t="shared" si="6"/>
        <v>8.948545861297539E-3</v>
      </c>
      <c r="W15" s="79">
        <f t="shared" si="7"/>
        <v>0</v>
      </c>
      <c r="X15" s="79">
        <f t="shared" si="8"/>
        <v>0</v>
      </c>
      <c r="Y15" s="79">
        <f t="shared" si="9"/>
        <v>0</v>
      </c>
      <c r="Z15" s="79">
        <f t="shared" si="10"/>
        <v>0</v>
      </c>
      <c r="AA15" s="79">
        <f t="shared" si="11"/>
        <v>0</v>
      </c>
      <c r="AB15" s="79">
        <f t="shared" si="12"/>
        <v>0</v>
      </c>
      <c r="AC15" s="80">
        <f t="shared" si="14"/>
        <v>1</v>
      </c>
    </row>
    <row r="16" spans="2:29" ht="31.2" x14ac:dyDescent="0.3">
      <c r="B16" s="81" t="s">
        <v>178</v>
      </c>
      <c r="C16" s="77">
        <v>170</v>
      </c>
      <c r="D16" s="77">
        <v>94</v>
      </c>
      <c r="E16" s="77">
        <v>44</v>
      </c>
      <c r="F16" s="77">
        <v>60</v>
      </c>
      <c r="G16" s="77">
        <v>18</v>
      </c>
      <c r="H16" s="77">
        <v>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8">
        <f t="shared" si="15"/>
        <v>389</v>
      </c>
      <c r="P16" s="76" t="str">
        <f t="shared" si="13"/>
        <v>SS160 &amp; SS170</v>
      </c>
      <c r="Q16" s="79">
        <f t="shared" si="1"/>
        <v>0.43701799485861181</v>
      </c>
      <c r="R16" s="79">
        <f t="shared" si="2"/>
        <v>0.2416452442159383</v>
      </c>
      <c r="S16" s="79">
        <f t="shared" si="3"/>
        <v>0.11311053984575835</v>
      </c>
      <c r="T16" s="79">
        <f t="shared" si="4"/>
        <v>0.15424164524421594</v>
      </c>
      <c r="U16" s="79">
        <f t="shared" si="5"/>
        <v>4.6272493573264781E-2</v>
      </c>
      <c r="V16" s="79">
        <f t="shared" si="6"/>
        <v>7.7120822622107968E-3</v>
      </c>
      <c r="W16" s="79">
        <f t="shared" si="7"/>
        <v>0</v>
      </c>
      <c r="X16" s="79">
        <f t="shared" si="8"/>
        <v>0</v>
      </c>
      <c r="Y16" s="79">
        <f t="shared" si="9"/>
        <v>0</v>
      </c>
      <c r="Z16" s="79">
        <f t="shared" si="10"/>
        <v>0</v>
      </c>
      <c r="AA16" s="79">
        <f t="shared" si="11"/>
        <v>0</v>
      </c>
      <c r="AB16" s="79">
        <f t="shared" si="12"/>
        <v>0</v>
      </c>
      <c r="AC16" s="80">
        <f t="shared" si="14"/>
        <v>1</v>
      </c>
    </row>
    <row r="17" spans="2:29" ht="16.2" thickBot="1" x14ac:dyDescent="0.35">
      <c r="B17" s="81" t="s">
        <v>179</v>
      </c>
      <c r="C17" s="77">
        <v>167</v>
      </c>
      <c r="D17" s="77">
        <v>154</v>
      </c>
      <c r="E17" s="77">
        <v>38</v>
      </c>
      <c r="F17" s="77">
        <v>60</v>
      </c>
      <c r="G17" s="77">
        <v>10</v>
      </c>
      <c r="H17" s="77">
        <v>10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8">
        <f t="shared" si="15"/>
        <v>439</v>
      </c>
      <c r="P17" s="76" t="str">
        <f t="shared" si="13"/>
        <v>SS165</v>
      </c>
      <c r="Q17" s="79">
        <f t="shared" si="1"/>
        <v>0.38041002277904329</v>
      </c>
      <c r="R17" s="79">
        <f t="shared" si="2"/>
        <v>0.35079726651480636</v>
      </c>
      <c r="S17" s="79">
        <f t="shared" si="3"/>
        <v>8.656036446469248E-2</v>
      </c>
      <c r="T17" s="79">
        <f t="shared" si="4"/>
        <v>0.1366742596810934</v>
      </c>
      <c r="U17" s="79">
        <f t="shared" si="5"/>
        <v>2.2779043280182234E-2</v>
      </c>
      <c r="V17" s="79">
        <f t="shared" si="6"/>
        <v>2.2779043280182234E-2</v>
      </c>
      <c r="W17" s="79">
        <f t="shared" si="7"/>
        <v>0</v>
      </c>
      <c r="X17" s="79">
        <f t="shared" si="8"/>
        <v>0</v>
      </c>
      <c r="Y17" s="79">
        <f t="shared" si="9"/>
        <v>0</v>
      </c>
      <c r="Z17" s="79">
        <f t="shared" si="10"/>
        <v>0</v>
      </c>
      <c r="AA17" s="79">
        <f t="shared" si="11"/>
        <v>0</v>
      </c>
      <c r="AB17" s="79">
        <f t="shared" si="12"/>
        <v>0</v>
      </c>
      <c r="AC17" s="80">
        <f t="shared" si="14"/>
        <v>1</v>
      </c>
    </row>
    <row r="18" spans="2:29" ht="16.2" thickBot="1" x14ac:dyDescent="0.35">
      <c r="B18" s="106" t="s">
        <v>111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</row>
    <row r="19" spans="2:29" ht="14.4" thickBot="1" x14ac:dyDescent="0.3"/>
    <row r="20" spans="2:29" ht="18" thickBot="1" x14ac:dyDescent="0.35">
      <c r="B20" s="111" t="s">
        <v>112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</row>
    <row r="21" spans="2:29" ht="18" thickBot="1" x14ac:dyDescent="0.35">
      <c r="B21" s="109" t="s">
        <v>105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94"/>
      <c r="P21" s="109" t="s">
        <v>106</v>
      </c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94"/>
    </row>
    <row r="22" spans="2:29" ht="16.2" thickBot="1" x14ac:dyDescent="0.35">
      <c r="B22" s="65" t="s">
        <v>107</v>
      </c>
      <c r="C22" s="66" t="s">
        <v>19</v>
      </c>
      <c r="D22" s="66" t="s">
        <v>17</v>
      </c>
      <c r="E22" s="66" t="s">
        <v>18</v>
      </c>
      <c r="F22" s="66" t="s">
        <v>123</v>
      </c>
      <c r="G22" s="66" t="s">
        <v>20</v>
      </c>
      <c r="H22" s="66" t="s">
        <v>39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7" t="s">
        <v>51</v>
      </c>
      <c r="P22" s="68" t="s">
        <v>107</v>
      </c>
      <c r="Q22" s="66" t="str">
        <f>C22</f>
        <v>Conservative</v>
      </c>
      <c r="R22" s="66" t="str">
        <f t="shared" ref="R22" si="16">D22</f>
        <v>SNP</v>
      </c>
      <c r="S22" s="66" t="str">
        <f t="shared" ref="S22" si="17">E22</f>
        <v>Labour</v>
      </c>
      <c r="T22" s="66" t="str">
        <f t="shared" ref="T22" si="18">F22</f>
        <v>Independent</v>
      </c>
      <c r="U22" s="66" t="str">
        <f t="shared" ref="U22" si="19">G22</f>
        <v>Lib Dem</v>
      </c>
      <c r="V22" s="66" t="str">
        <f t="shared" ref="V22" si="20">H22</f>
        <v>Family</v>
      </c>
      <c r="W22" s="66">
        <f t="shared" ref="W22" si="21">I22</f>
        <v>0</v>
      </c>
      <c r="X22" s="66">
        <f t="shared" ref="X22" si="22">J22</f>
        <v>0</v>
      </c>
      <c r="Y22" s="66">
        <f t="shared" ref="Y22" si="23">K22</f>
        <v>0</v>
      </c>
      <c r="Z22" s="66">
        <f t="shared" ref="Z22" si="24">L22</f>
        <v>0</v>
      </c>
      <c r="AA22" s="66">
        <f t="shared" ref="AA22" si="25">M22</f>
        <v>0</v>
      </c>
      <c r="AB22" s="66">
        <f t="shared" ref="AB22" si="26">N22</f>
        <v>0</v>
      </c>
      <c r="AC22" s="69" t="s">
        <v>51</v>
      </c>
    </row>
    <row r="23" spans="2:29" ht="15.6" x14ac:dyDescent="0.3">
      <c r="B23" s="70" t="s">
        <v>108</v>
      </c>
      <c r="C23" s="71">
        <v>2173</v>
      </c>
      <c r="D23" s="71">
        <v>2122</v>
      </c>
      <c r="E23" s="71">
        <v>846</v>
      </c>
      <c r="F23" s="71">
        <v>468</v>
      </c>
      <c r="G23" s="71">
        <v>345</v>
      </c>
      <c r="H23" s="71">
        <v>69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2">
        <f>SUM(C23:N23)</f>
        <v>6023</v>
      </c>
      <c r="P23" s="73" t="str">
        <f>B23</f>
        <v>Whole Ward</v>
      </c>
      <c r="Q23" s="74">
        <f t="shared" ref="Q23:Q34" si="27">IF(C23&gt;0,C23/O23,0)</f>
        <v>0.36078366262659806</v>
      </c>
      <c r="R23" s="74">
        <f t="shared" ref="R23:R34" si="28">IF(D23&gt;0,D23/O23,0)</f>
        <v>0.35231612153411923</v>
      </c>
      <c r="S23" s="74">
        <f t="shared" ref="S23:S34" si="29">IF(E23&gt;0,E23/O23,0)</f>
        <v>0.14046156400464885</v>
      </c>
      <c r="T23" s="74">
        <f t="shared" ref="T23:T34" si="30">IF(F23&gt;0,F23/O23,0)</f>
        <v>7.7702141789805751E-2</v>
      </c>
      <c r="U23" s="74">
        <f t="shared" ref="U23:U34" si="31">IF(G23&gt;0,G23/O23,0)</f>
        <v>5.7280425037356801E-2</v>
      </c>
      <c r="V23" s="74">
        <f t="shared" ref="V23:V34" si="32">IF(H23&gt;0,H23/O23,0)</f>
        <v>1.145608500747136E-2</v>
      </c>
      <c r="W23" s="74">
        <f t="shared" ref="W23:W34" si="33">IF(I23&gt;0,I23/O23,0)</f>
        <v>0</v>
      </c>
      <c r="X23" s="74">
        <f t="shared" ref="X23:X34" si="34">IF(J23&gt;0,J23/O23,0)</f>
        <v>0</v>
      </c>
      <c r="Y23" s="74">
        <f t="shared" ref="Y23:Y34" si="35">IF(K23&gt;0,K23/O23,0)</f>
        <v>0</v>
      </c>
      <c r="Z23" s="74">
        <f t="shared" ref="Z23:Z34" si="36">IF(L23&gt;0,L23/O23,0)</f>
        <v>0</v>
      </c>
      <c r="AA23" s="74">
        <f t="shared" ref="AA23:AA34" si="37">IF(M23&gt;0,M23/O23,0)</f>
        <v>0</v>
      </c>
      <c r="AB23" s="74">
        <f t="shared" ref="AB23:AB34" si="38">IF(N23&gt;0,N23/O23,0)</f>
        <v>0</v>
      </c>
      <c r="AC23" s="75">
        <f>SUM(Q23:AB23)</f>
        <v>0.99999999999999989</v>
      </c>
    </row>
    <row r="24" spans="2:29" ht="15.6" x14ac:dyDescent="0.3">
      <c r="B24" s="76" t="s">
        <v>109</v>
      </c>
      <c r="C24" s="77">
        <v>1245</v>
      </c>
      <c r="D24" s="77">
        <v>1531</v>
      </c>
      <c r="E24" s="77">
        <v>585</v>
      </c>
      <c r="F24" s="77">
        <v>262</v>
      </c>
      <c r="G24" s="77">
        <v>220</v>
      </c>
      <c r="H24" s="77">
        <v>44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8">
        <f>SUM(C24:N24)</f>
        <v>3887</v>
      </c>
      <c r="P24" s="76" t="str">
        <f t="shared" ref="P24:P34" si="39">B24</f>
        <v>In Person Total</v>
      </c>
      <c r="Q24" s="79">
        <f t="shared" si="27"/>
        <v>0.32029843066632363</v>
      </c>
      <c r="R24" s="79">
        <f t="shared" si="28"/>
        <v>0.39387702598404939</v>
      </c>
      <c r="S24" s="79">
        <f t="shared" si="29"/>
        <v>0.15050167224080269</v>
      </c>
      <c r="T24" s="79">
        <f t="shared" si="30"/>
        <v>6.7404167738615905E-2</v>
      </c>
      <c r="U24" s="79">
        <f t="shared" si="31"/>
        <v>5.6598919475173655E-2</v>
      </c>
      <c r="V24" s="79">
        <f t="shared" si="32"/>
        <v>1.1319783895034732E-2</v>
      </c>
      <c r="W24" s="79">
        <f t="shared" si="33"/>
        <v>0</v>
      </c>
      <c r="X24" s="79">
        <f t="shared" si="34"/>
        <v>0</v>
      </c>
      <c r="Y24" s="79">
        <f t="shared" si="35"/>
        <v>0</v>
      </c>
      <c r="Z24" s="79">
        <f t="shared" si="36"/>
        <v>0</v>
      </c>
      <c r="AA24" s="79">
        <f t="shared" si="37"/>
        <v>0</v>
      </c>
      <c r="AB24" s="79">
        <f t="shared" si="38"/>
        <v>0</v>
      </c>
      <c r="AC24" s="80">
        <f t="shared" ref="AC24:AC34" si="40">SUM(Q24:AB24)</f>
        <v>1</v>
      </c>
    </row>
    <row r="25" spans="2:29" ht="15.6" x14ac:dyDescent="0.3">
      <c r="B25" s="73" t="s">
        <v>110</v>
      </c>
      <c r="C25" s="77">
        <v>928</v>
      </c>
      <c r="D25" s="77">
        <v>591</v>
      </c>
      <c r="E25" s="77">
        <v>261</v>
      </c>
      <c r="F25" s="77">
        <v>206</v>
      </c>
      <c r="G25" s="77">
        <v>125</v>
      </c>
      <c r="H25" s="77">
        <v>25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8">
        <f t="shared" ref="O25:O34" si="41">SUM(C25:N25)</f>
        <v>2136</v>
      </c>
      <c r="P25" s="76" t="str">
        <f t="shared" si="39"/>
        <v>Postal Total</v>
      </c>
      <c r="Q25" s="79">
        <f t="shared" si="27"/>
        <v>0.43445692883895132</v>
      </c>
      <c r="R25" s="79">
        <f t="shared" si="28"/>
        <v>0.27668539325842695</v>
      </c>
      <c r="S25" s="79">
        <f t="shared" si="29"/>
        <v>0.12219101123595505</v>
      </c>
      <c r="T25" s="79">
        <f t="shared" si="30"/>
        <v>9.6441947565543071E-2</v>
      </c>
      <c r="U25" s="79">
        <f t="shared" si="31"/>
        <v>5.8520599250936327E-2</v>
      </c>
      <c r="V25" s="79">
        <f t="shared" si="32"/>
        <v>1.1704119850187267E-2</v>
      </c>
      <c r="W25" s="79">
        <f t="shared" si="33"/>
        <v>0</v>
      </c>
      <c r="X25" s="79">
        <f t="shared" si="34"/>
        <v>0</v>
      </c>
      <c r="Y25" s="79">
        <f t="shared" si="35"/>
        <v>0</v>
      </c>
      <c r="Z25" s="79">
        <f t="shared" si="36"/>
        <v>0</v>
      </c>
      <c r="AA25" s="79">
        <f t="shared" si="37"/>
        <v>0</v>
      </c>
      <c r="AB25" s="79">
        <f t="shared" si="38"/>
        <v>0</v>
      </c>
      <c r="AC25" s="80">
        <f t="shared" si="40"/>
        <v>0.99999999999999989</v>
      </c>
    </row>
    <row r="26" spans="2:29" ht="15.6" x14ac:dyDescent="0.3">
      <c r="B26" s="81" t="s">
        <v>180</v>
      </c>
      <c r="C26" s="77">
        <v>180</v>
      </c>
      <c r="D26" s="77">
        <v>176</v>
      </c>
      <c r="E26" s="77">
        <v>71</v>
      </c>
      <c r="F26" s="77">
        <v>23</v>
      </c>
      <c r="G26" s="77">
        <v>27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8">
        <f t="shared" si="41"/>
        <v>477</v>
      </c>
      <c r="P26" s="76" t="str">
        <f t="shared" si="39"/>
        <v>SS205</v>
      </c>
      <c r="Q26" s="79">
        <f t="shared" si="27"/>
        <v>0.37735849056603776</v>
      </c>
      <c r="R26" s="79">
        <f t="shared" si="28"/>
        <v>0.36897274633123689</v>
      </c>
      <c r="S26" s="79">
        <f t="shared" si="29"/>
        <v>0.1488469601677149</v>
      </c>
      <c r="T26" s="79">
        <f t="shared" si="30"/>
        <v>4.8218029350104823E-2</v>
      </c>
      <c r="U26" s="79">
        <f t="shared" si="31"/>
        <v>5.6603773584905662E-2</v>
      </c>
      <c r="V26" s="79">
        <f t="shared" si="32"/>
        <v>0</v>
      </c>
      <c r="W26" s="79">
        <f t="shared" si="33"/>
        <v>0</v>
      </c>
      <c r="X26" s="79">
        <f t="shared" si="34"/>
        <v>0</v>
      </c>
      <c r="Y26" s="79">
        <f t="shared" si="35"/>
        <v>0</v>
      </c>
      <c r="Z26" s="79">
        <f t="shared" si="36"/>
        <v>0</v>
      </c>
      <c r="AA26" s="79">
        <f t="shared" si="37"/>
        <v>0</v>
      </c>
      <c r="AB26" s="79">
        <f t="shared" si="38"/>
        <v>0</v>
      </c>
      <c r="AC26" s="80">
        <f t="shared" si="40"/>
        <v>1</v>
      </c>
    </row>
    <row r="27" spans="2:29" ht="15.6" x14ac:dyDescent="0.3">
      <c r="B27" s="81" t="s">
        <v>181</v>
      </c>
      <c r="C27" s="77">
        <v>246</v>
      </c>
      <c r="D27" s="77">
        <v>252</v>
      </c>
      <c r="E27" s="77">
        <v>81</v>
      </c>
      <c r="F27" s="77">
        <v>66</v>
      </c>
      <c r="G27" s="77">
        <v>35</v>
      </c>
      <c r="H27" s="77">
        <v>13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8">
        <f t="shared" si="41"/>
        <v>693</v>
      </c>
      <c r="P27" s="76" t="str">
        <f t="shared" si="39"/>
        <v>SS210</v>
      </c>
      <c r="Q27" s="79">
        <f t="shared" si="27"/>
        <v>0.354978354978355</v>
      </c>
      <c r="R27" s="79">
        <f t="shared" si="28"/>
        <v>0.36363636363636365</v>
      </c>
      <c r="S27" s="79">
        <f t="shared" si="29"/>
        <v>0.11688311688311688</v>
      </c>
      <c r="T27" s="79">
        <f t="shared" si="30"/>
        <v>9.5238095238095233E-2</v>
      </c>
      <c r="U27" s="79">
        <f t="shared" si="31"/>
        <v>5.0505050505050504E-2</v>
      </c>
      <c r="V27" s="79">
        <f t="shared" si="32"/>
        <v>1.875901875901876E-2</v>
      </c>
      <c r="W27" s="79">
        <f t="shared" si="33"/>
        <v>0</v>
      </c>
      <c r="X27" s="79">
        <f t="shared" si="34"/>
        <v>0</v>
      </c>
      <c r="Y27" s="79">
        <f t="shared" si="35"/>
        <v>0</v>
      </c>
      <c r="Z27" s="79">
        <f t="shared" si="36"/>
        <v>0</v>
      </c>
      <c r="AA27" s="79">
        <f t="shared" si="37"/>
        <v>0</v>
      </c>
      <c r="AB27" s="79">
        <f t="shared" si="38"/>
        <v>0</v>
      </c>
      <c r="AC27" s="80">
        <f t="shared" si="40"/>
        <v>1.0000000000000002</v>
      </c>
    </row>
    <row r="28" spans="2:29" ht="15.6" x14ac:dyDescent="0.3">
      <c r="B28" s="81" t="s">
        <v>182</v>
      </c>
      <c r="C28" s="77">
        <v>169</v>
      </c>
      <c r="D28" s="77">
        <v>195</v>
      </c>
      <c r="E28" s="77">
        <v>39</v>
      </c>
      <c r="F28" s="77">
        <v>32</v>
      </c>
      <c r="G28" s="77">
        <v>22</v>
      </c>
      <c r="H28" s="77">
        <v>2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8">
        <f t="shared" si="41"/>
        <v>459</v>
      </c>
      <c r="P28" s="76" t="str">
        <f t="shared" si="39"/>
        <v>SS215</v>
      </c>
      <c r="Q28" s="79">
        <f t="shared" si="27"/>
        <v>0.36819172113289761</v>
      </c>
      <c r="R28" s="79">
        <f t="shared" si="28"/>
        <v>0.42483660130718953</v>
      </c>
      <c r="S28" s="79">
        <f t="shared" si="29"/>
        <v>8.4967320261437912E-2</v>
      </c>
      <c r="T28" s="79">
        <f t="shared" si="30"/>
        <v>6.9716775599128547E-2</v>
      </c>
      <c r="U28" s="79">
        <f t="shared" si="31"/>
        <v>4.793028322440087E-2</v>
      </c>
      <c r="V28" s="79">
        <f t="shared" si="32"/>
        <v>4.3572984749455342E-3</v>
      </c>
      <c r="W28" s="79">
        <f t="shared" si="33"/>
        <v>0</v>
      </c>
      <c r="X28" s="79">
        <f t="shared" si="34"/>
        <v>0</v>
      </c>
      <c r="Y28" s="79">
        <f t="shared" si="35"/>
        <v>0</v>
      </c>
      <c r="Z28" s="79">
        <f t="shared" si="36"/>
        <v>0</v>
      </c>
      <c r="AA28" s="79">
        <f t="shared" si="37"/>
        <v>0</v>
      </c>
      <c r="AB28" s="79">
        <f t="shared" si="38"/>
        <v>0</v>
      </c>
      <c r="AC28" s="80">
        <f t="shared" si="40"/>
        <v>1</v>
      </c>
    </row>
    <row r="29" spans="2:29" ht="15.6" x14ac:dyDescent="0.3">
      <c r="B29" s="81" t="s">
        <v>183</v>
      </c>
      <c r="C29" s="77">
        <v>99</v>
      </c>
      <c r="D29" s="77">
        <v>169</v>
      </c>
      <c r="E29" s="77">
        <v>52</v>
      </c>
      <c r="F29" s="77">
        <v>14</v>
      </c>
      <c r="G29" s="77">
        <v>28</v>
      </c>
      <c r="H29" s="77">
        <v>3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8">
        <f t="shared" si="41"/>
        <v>365</v>
      </c>
      <c r="P29" s="76" t="str">
        <f t="shared" si="39"/>
        <v>SS220</v>
      </c>
      <c r="Q29" s="79">
        <f t="shared" si="27"/>
        <v>0.27123287671232876</v>
      </c>
      <c r="R29" s="79">
        <f t="shared" si="28"/>
        <v>0.46301369863013697</v>
      </c>
      <c r="S29" s="79">
        <f t="shared" si="29"/>
        <v>0.14246575342465753</v>
      </c>
      <c r="T29" s="79">
        <f t="shared" si="30"/>
        <v>3.8356164383561646E-2</v>
      </c>
      <c r="U29" s="79">
        <f t="shared" si="31"/>
        <v>7.6712328767123292E-2</v>
      </c>
      <c r="V29" s="79">
        <f t="shared" si="32"/>
        <v>8.21917808219178E-3</v>
      </c>
      <c r="W29" s="79">
        <f t="shared" si="33"/>
        <v>0</v>
      </c>
      <c r="X29" s="79">
        <f t="shared" si="34"/>
        <v>0</v>
      </c>
      <c r="Y29" s="79">
        <f t="shared" si="35"/>
        <v>0</v>
      </c>
      <c r="Z29" s="79">
        <f t="shared" si="36"/>
        <v>0</v>
      </c>
      <c r="AA29" s="79">
        <f t="shared" si="37"/>
        <v>0</v>
      </c>
      <c r="AB29" s="79">
        <f t="shared" si="38"/>
        <v>0</v>
      </c>
      <c r="AC29" s="80">
        <f t="shared" si="40"/>
        <v>0.99999999999999989</v>
      </c>
    </row>
    <row r="30" spans="2:29" ht="15.6" x14ac:dyDescent="0.3">
      <c r="B30" s="81" t="s">
        <v>184</v>
      </c>
      <c r="C30" s="77">
        <v>333</v>
      </c>
      <c r="D30" s="77">
        <v>417</v>
      </c>
      <c r="E30" s="77">
        <v>179</v>
      </c>
      <c r="F30" s="77">
        <v>88</v>
      </c>
      <c r="G30" s="77">
        <v>56</v>
      </c>
      <c r="H30" s="77">
        <v>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8">
        <f t="shared" si="41"/>
        <v>1079</v>
      </c>
      <c r="P30" s="76" t="str">
        <f t="shared" si="39"/>
        <v>SS225</v>
      </c>
      <c r="Q30" s="79">
        <f t="shared" si="27"/>
        <v>0.30861909175162189</v>
      </c>
      <c r="R30" s="79">
        <f t="shared" si="28"/>
        <v>0.38646895273401299</v>
      </c>
      <c r="S30" s="79">
        <f t="shared" si="29"/>
        <v>0.16589434661723818</v>
      </c>
      <c r="T30" s="79">
        <f t="shared" si="30"/>
        <v>8.155699721964782E-2</v>
      </c>
      <c r="U30" s="79">
        <f t="shared" si="31"/>
        <v>5.1899907321594066E-2</v>
      </c>
      <c r="V30" s="79">
        <f t="shared" si="32"/>
        <v>5.5607043558850789E-3</v>
      </c>
      <c r="W30" s="79">
        <f t="shared" si="33"/>
        <v>0</v>
      </c>
      <c r="X30" s="79">
        <f t="shared" si="34"/>
        <v>0</v>
      </c>
      <c r="Y30" s="79">
        <f t="shared" si="35"/>
        <v>0</v>
      </c>
      <c r="Z30" s="79">
        <f t="shared" si="36"/>
        <v>0</v>
      </c>
      <c r="AA30" s="79">
        <f t="shared" si="37"/>
        <v>0</v>
      </c>
      <c r="AB30" s="79">
        <f t="shared" si="38"/>
        <v>0</v>
      </c>
      <c r="AC30" s="80">
        <f t="shared" si="40"/>
        <v>1.0000000000000002</v>
      </c>
    </row>
    <row r="31" spans="2:29" ht="15.6" x14ac:dyDescent="0.3">
      <c r="B31" s="81" t="s">
        <v>185</v>
      </c>
      <c r="C31" s="77">
        <v>234</v>
      </c>
      <c r="D31" s="77">
        <v>146</v>
      </c>
      <c r="E31" s="77">
        <v>75</v>
      </c>
      <c r="F31" s="77">
        <v>32</v>
      </c>
      <c r="G31" s="77">
        <v>24</v>
      </c>
      <c r="H31" s="77">
        <v>2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8">
        <f t="shared" si="41"/>
        <v>513</v>
      </c>
      <c r="P31" s="76" t="str">
        <f t="shared" si="39"/>
        <v>SSS30</v>
      </c>
      <c r="Q31" s="79">
        <f t="shared" si="27"/>
        <v>0.45614035087719296</v>
      </c>
      <c r="R31" s="79">
        <f t="shared" si="28"/>
        <v>0.28460038986354774</v>
      </c>
      <c r="S31" s="79">
        <f t="shared" si="29"/>
        <v>0.14619883040935672</v>
      </c>
      <c r="T31" s="79">
        <f t="shared" si="30"/>
        <v>6.2378167641325533E-2</v>
      </c>
      <c r="U31" s="79">
        <f t="shared" si="31"/>
        <v>4.6783625730994149E-2</v>
      </c>
      <c r="V31" s="79">
        <f t="shared" si="32"/>
        <v>3.8986354775828458E-3</v>
      </c>
      <c r="W31" s="79">
        <f t="shared" si="33"/>
        <v>0</v>
      </c>
      <c r="X31" s="79">
        <f t="shared" si="34"/>
        <v>0</v>
      </c>
      <c r="Y31" s="79">
        <f t="shared" si="35"/>
        <v>0</v>
      </c>
      <c r="Z31" s="79">
        <f t="shared" si="36"/>
        <v>0</v>
      </c>
      <c r="AA31" s="79">
        <f t="shared" si="37"/>
        <v>0</v>
      </c>
      <c r="AB31" s="79">
        <f t="shared" si="38"/>
        <v>0</v>
      </c>
      <c r="AC31" s="80">
        <f t="shared" si="40"/>
        <v>0.99999999999999989</v>
      </c>
    </row>
    <row r="32" spans="2:29" ht="31.2" x14ac:dyDescent="0.3">
      <c r="B32" s="81" t="s">
        <v>186</v>
      </c>
      <c r="C32" s="77">
        <v>171</v>
      </c>
      <c r="D32" s="77">
        <v>119</v>
      </c>
      <c r="E32" s="77">
        <v>56</v>
      </c>
      <c r="F32" s="77">
        <v>29</v>
      </c>
      <c r="G32" s="77">
        <v>28</v>
      </c>
      <c r="H32" s="77">
        <v>14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8">
        <f t="shared" si="41"/>
        <v>417</v>
      </c>
      <c r="P32" s="76" t="str">
        <f t="shared" si="39"/>
        <v>SS235 &amp; SS240</v>
      </c>
      <c r="Q32" s="79">
        <f t="shared" si="27"/>
        <v>0.41007194244604317</v>
      </c>
      <c r="R32" s="79">
        <f t="shared" si="28"/>
        <v>0.28537170263788969</v>
      </c>
      <c r="S32" s="79">
        <f t="shared" si="29"/>
        <v>0.1342925659472422</v>
      </c>
      <c r="T32" s="79">
        <f t="shared" si="30"/>
        <v>6.9544364508393283E-2</v>
      </c>
      <c r="U32" s="79">
        <f t="shared" si="31"/>
        <v>6.7146282973621102E-2</v>
      </c>
      <c r="V32" s="79">
        <f t="shared" si="32"/>
        <v>3.3573141486810551E-2</v>
      </c>
      <c r="W32" s="79">
        <f t="shared" si="33"/>
        <v>0</v>
      </c>
      <c r="X32" s="79">
        <f t="shared" si="34"/>
        <v>0</v>
      </c>
      <c r="Y32" s="79">
        <f t="shared" si="35"/>
        <v>0</v>
      </c>
      <c r="Z32" s="79">
        <f t="shared" si="36"/>
        <v>0</v>
      </c>
      <c r="AA32" s="79">
        <f t="shared" si="37"/>
        <v>0</v>
      </c>
      <c r="AB32" s="79">
        <f t="shared" si="38"/>
        <v>0</v>
      </c>
      <c r="AC32" s="80">
        <f t="shared" si="40"/>
        <v>1</v>
      </c>
    </row>
    <row r="33" spans="2:29" ht="15.6" x14ac:dyDescent="0.3">
      <c r="B33" s="81" t="s">
        <v>187</v>
      </c>
      <c r="C33" s="77">
        <v>396</v>
      </c>
      <c r="D33" s="77">
        <v>273</v>
      </c>
      <c r="E33" s="77">
        <v>137</v>
      </c>
      <c r="F33" s="77">
        <v>73</v>
      </c>
      <c r="G33" s="77">
        <v>63</v>
      </c>
      <c r="H33" s="77">
        <v>17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8">
        <f t="shared" si="41"/>
        <v>959</v>
      </c>
      <c r="P33" s="76" t="str">
        <f t="shared" si="39"/>
        <v>SS245</v>
      </c>
      <c r="Q33" s="79">
        <f t="shared" si="27"/>
        <v>0.41293013555787278</v>
      </c>
      <c r="R33" s="79">
        <f t="shared" si="28"/>
        <v>0.28467153284671531</v>
      </c>
      <c r="S33" s="79">
        <f t="shared" si="29"/>
        <v>0.14285714285714285</v>
      </c>
      <c r="T33" s="79">
        <f t="shared" si="30"/>
        <v>7.6120959332638169E-2</v>
      </c>
      <c r="U33" s="79">
        <f t="shared" si="31"/>
        <v>6.569343065693431E-2</v>
      </c>
      <c r="V33" s="79">
        <f t="shared" si="32"/>
        <v>1.7726798748696558E-2</v>
      </c>
      <c r="W33" s="79">
        <f t="shared" si="33"/>
        <v>0</v>
      </c>
      <c r="X33" s="79">
        <f t="shared" si="34"/>
        <v>0</v>
      </c>
      <c r="Y33" s="79">
        <f t="shared" si="35"/>
        <v>0</v>
      </c>
      <c r="Z33" s="79">
        <f t="shared" si="36"/>
        <v>0</v>
      </c>
      <c r="AA33" s="79">
        <f t="shared" si="37"/>
        <v>0</v>
      </c>
      <c r="AB33" s="79">
        <f t="shared" si="38"/>
        <v>0</v>
      </c>
      <c r="AC33" s="80">
        <f t="shared" si="40"/>
        <v>0.99999999999999989</v>
      </c>
    </row>
    <row r="34" spans="2:29" ht="16.2" thickBot="1" x14ac:dyDescent="0.35">
      <c r="B34" s="81" t="s">
        <v>188</v>
      </c>
      <c r="C34" s="77">
        <v>344</v>
      </c>
      <c r="D34" s="77">
        <v>374</v>
      </c>
      <c r="E34" s="77">
        <v>155</v>
      </c>
      <c r="F34" s="77">
        <v>111</v>
      </c>
      <c r="G34" s="77">
        <v>63</v>
      </c>
      <c r="H34" s="77">
        <v>13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8">
        <f t="shared" si="41"/>
        <v>1060</v>
      </c>
      <c r="P34" s="76" t="str">
        <f t="shared" si="39"/>
        <v>SS250</v>
      </c>
      <c r="Q34" s="79">
        <f t="shared" si="27"/>
        <v>0.32452830188679244</v>
      </c>
      <c r="R34" s="79">
        <f t="shared" si="28"/>
        <v>0.35283018867924526</v>
      </c>
      <c r="S34" s="79">
        <f t="shared" si="29"/>
        <v>0.14622641509433962</v>
      </c>
      <c r="T34" s="79">
        <f t="shared" si="30"/>
        <v>0.10471698113207548</v>
      </c>
      <c r="U34" s="79">
        <f t="shared" si="31"/>
        <v>5.9433962264150944E-2</v>
      </c>
      <c r="V34" s="79">
        <f t="shared" si="32"/>
        <v>1.2264150943396227E-2</v>
      </c>
      <c r="W34" s="79">
        <f t="shared" si="33"/>
        <v>0</v>
      </c>
      <c r="X34" s="79">
        <f t="shared" si="34"/>
        <v>0</v>
      </c>
      <c r="Y34" s="79">
        <f t="shared" si="35"/>
        <v>0</v>
      </c>
      <c r="Z34" s="79">
        <f t="shared" si="36"/>
        <v>0</v>
      </c>
      <c r="AA34" s="79">
        <f t="shared" si="37"/>
        <v>0</v>
      </c>
      <c r="AB34" s="79">
        <f t="shared" si="38"/>
        <v>0</v>
      </c>
      <c r="AC34" s="80">
        <f t="shared" si="40"/>
        <v>1</v>
      </c>
    </row>
    <row r="35" spans="2:29" ht="16.2" thickBot="1" x14ac:dyDescent="0.35">
      <c r="B35" s="106" t="s">
        <v>111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</row>
    <row r="36" spans="2:29" ht="14.4" thickBot="1" x14ac:dyDescent="0.3"/>
    <row r="37" spans="2:29" ht="18" thickBot="1" x14ac:dyDescent="0.35">
      <c r="B37" s="111" t="s">
        <v>113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</row>
    <row r="38" spans="2:29" ht="18" thickBot="1" x14ac:dyDescent="0.35">
      <c r="B38" s="109" t="s">
        <v>105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94"/>
      <c r="P38" s="109" t="s">
        <v>106</v>
      </c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94"/>
    </row>
    <row r="39" spans="2:29" ht="16.2" thickBot="1" x14ac:dyDescent="0.35">
      <c r="B39" s="65" t="s">
        <v>107</v>
      </c>
      <c r="C39" s="66" t="s">
        <v>19</v>
      </c>
      <c r="D39" s="66" t="s">
        <v>17</v>
      </c>
      <c r="E39" s="66" t="s">
        <v>21</v>
      </c>
      <c r="F39" s="66" t="s">
        <v>18</v>
      </c>
      <c r="G39" s="66" t="s">
        <v>20</v>
      </c>
      <c r="H39" s="66" t="s">
        <v>123</v>
      </c>
      <c r="I39" s="66" t="s">
        <v>135</v>
      </c>
      <c r="J39" s="66" t="s">
        <v>39</v>
      </c>
      <c r="K39" s="66">
        <v>0</v>
      </c>
      <c r="L39" s="66">
        <v>0</v>
      </c>
      <c r="M39" s="66">
        <v>0</v>
      </c>
      <c r="N39" s="66">
        <v>0</v>
      </c>
      <c r="O39" s="67" t="s">
        <v>51</v>
      </c>
      <c r="P39" s="68" t="s">
        <v>107</v>
      </c>
      <c r="Q39" s="66" t="str">
        <f>C39</f>
        <v>Conservative</v>
      </c>
      <c r="R39" s="66" t="str">
        <f t="shared" ref="R39" si="42">D39</f>
        <v>SNP</v>
      </c>
      <c r="S39" s="66" t="str">
        <f t="shared" ref="S39" si="43">E39</f>
        <v>Green</v>
      </c>
      <c r="T39" s="66" t="str">
        <f t="shared" ref="T39" si="44">F39</f>
        <v>Labour</v>
      </c>
      <c r="U39" s="66" t="str">
        <f t="shared" ref="U39" si="45">G39</f>
        <v>Lib Dem</v>
      </c>
      <c r="V39" s="66" t="str">
        <f t="shared" ref="V39" si="46">H39</f>
        <v>Independent</v>
      </c>
      <c r="W39" s="66" t="str">
        <f t="shared" ref="W39" si="47">I39</f>
        <v>Alba</v>
      </c>
      <c r="X39" s="66" t="str">
        <f t="shared" ref="X39" si="48">J39</f>
        <v>Family</v>
      </c>
      <c r="Y39" s="66">
        <f t="shared" ref="Y39" si="49">K39</f>
        <v>0</v>
      </c>
      <c r="Z39" s="66">
        <f t="shared" ref="Z39" si="50">L39</f>
        <v>0</v>
      </c>
      <c r="AA39" s="66">
        <f t="shared" ref="AA39" si="51">M39</f>
        <v>0</v>
      </c>
      <c r="AB39" s="66">
        <f t="shared" ref="AB39" si="52">N39</f>
        <v>0</v>
      </c>
      <c r="AC39" s="69" t="s">
        <v>51</v>
      </c>
    </row>
    <row r="40" spans="2:29" ht="15.6" x14ac:dyDescent="0.3">
      <c r="B40" s="70" t="s">
        <v>108</v>
      </c>
      <c r="C40" s="71">
        <v>2134</v>
      </c>
      <c r="D40" s="71">
        <v>1830</v>
      </c>
      <c r="E40" s="71">
        <v>1138</v>
      </c>
      <c r="F40" s="71">
        <v>842</v>
      </c>
      <c r="G40" s="71">
        <v>665</v>
      </c>
      <c r="H40" s="71">
        <v>377</v>
      </c>
      <c r="I40" s="71">
        <v>61</v>
      </c>
      <c r="J40" s="71">
        <v>50</v>
      </c>
      <c r="K40" s="71">
        <v>0</v>
      </c>
      <c r="L40" s="71">
        <v>0</v>
      </c>
      <c r="M40" s="71">
        <v>0</v>
      </c>
      <c r="N40" s="71">
        <v>0</v>
      </c>
      <c r="O40" s="72">
        <f>SUM(C40:N40)</f>
        <v>7097</v>
      </c>
      <c r="P40" s="73" t="str">
        <f>B40</f>
        <v>Whole Ward</v>
      </c>
      <c r="Q40" s="74">
        <f t="shared" ref="Q40:Q46" si="53">IF(C40&gt;0,C40/O40,0)</f>
        <v>0.30069043257714528</v>
      </c>
      <c r="R40" s="74">
        <f t="shared" ref="R40:R46" si="54">IF(D40&gt;0,D40/O40,0)</f>
        <v>0.25785543187262222</v>
      </c>
      <c r="S40" s="74">
        <f t="shared" ref="S40:S46" si="55">IF(E40&gt;0,E40/O40,0)</f>
        <v>0.16034944342680005</v>
      </c>
      <c r="T40" s="74">
        <f t="shared" ref="T40:T46" si="56">IF(F40&gt;0,F40/O40,0)</f>
        <v>0.11864167958292236</v>
      </c>
      <c r="U40" s="74">
        <f t="shared" ref="U40:U46" si="57">IF(G40&gt;0,G40/O40,0)</f>
        <v>9.3701564041144145E-2</v>
      </c>
      <c r="V40" s="74">
        <f t="shared" ref="V40:V46" si="58">IF(H40&gt;0,H40/O40,0)</f>
        <v>5.3121037057911796E-2</v>
      </c>
      <c r="W40" s="74">
        <f t="shared" ref="W40:W46" si="59">IF(I40&gt;0,I40/O40,0)</f>
        <v>8.5951810624207408E-3</v>
      </c>
      <c r="X40" s="74">
        <f t="shared" ref="X40:X46" si="60">IF(J40&gt;0,J40/O40,0)</f>
        <v>7.0452303790333945E-3</v>
      </c>
      <c r="Y40" s="74">
        <f t="shared" ref="Y40:Y46" si="61">IF(K40&gt;0,K40/O40,0)</f>
        <v>0</v>
      </c>
      <c r="Z40" s="74">
        <f t="shared" ref="Z40:Z46" si="62">IF(L40&gt;0,L40/O40,0)</f>
        <v>0</v>
      </c>
      <c r="AA40" s="74">
        <f t="shared" ref="AA40:AA46" si="63">IF(M40&gt;0,M40/O40,0)</f>
        <v>0</v>
      </c>
      <c r="AB40" s="74">
        <f t="shared" ref="AB40:AB46" si="64">IF(N40&gt;0,N40/O40,0)</f>
        <v>0</v>
      </c>
      <c r="AC40" s="75">
        <f>SUM(Q40:AB40)</f>
        <v>1</v>
      </c>
    </row>
    <row r="41" spans="2:29" ht="15.6" x14ac:dyDescent="0.3">
      <c r="B41" s="76" t="s">
        <v>109</v>
      </c>
      <c r="C41" s="77">
        <v>1096</v>
      </c>
      <c r="D41" s="77">
        <v>1173</v>
      </c>
      <c r="E41" s="77">
        <v>752</v>
      </c>
      <c r="F41" s="77">
        <v>568</v>
      </c>
      <c r="G41" s="77">
        <v>372</v>
      </c>
      <c r="H41" s="77">
        <v>187</v>
      </c>
      <c r="I41" s="77">
        <v>39</v>
      </c>
      <c r="J41" s="77">
        <v>28</v>
      </c>
      <c r="K41" s="77">
        <v>0</v>
      </c>
      <c r="L41" s="77">
        <v>0</v>
      </c>
      <c r="M41" s="77">
        <v>0</v>
      </c>
      <c r="N41" s="77">
        <v>0</v>
      </c>
      <c r="O41" s="78">
        <f>SUM(C41:N41)</f>
        <v>4215</v>
      </c>
      <c r="P41" s="76" t="str">
        <f t="shared" ref="P41:P46" si="65">B41</f>
        <v>In Person Total</v>
      </c>
      <c r="Q41" s="79">
        <f t="shared" si="53"/>
        <v>0.26002372479240804</v>
      </c>
      <c r="R41" s="79">
        <f t="shared" si="54"/>
        <v>0.2782918149466192</v>
      </c>
      <c r="S41" s="79">
        <f t="shared" si="55"/>
        <v>0.17841043890865954</v>
      </c>
      <c r="T41" s="79">
        <f t="shared" si="56"/>
        <v>0.13475682087781732</v>
      </c>
      <c r="U41" s="79">
        <f t="shared" si="57"/>
        <v>8.8256227758007122E-2</v>
      </c>
      <c r="V41" s="79">
        <f t="shared" si="58"/>
        <v>4.4365361803084223E-2</v>
      </c>
      <c r="W41" s="79">
        <f t="shared" si="59"/>
        <v>9.2526690391459068E-3</v>
      </c>
      <c r="X41" s="79">
        <f t="shared" si="60"/>
        <v>6.6429418742585998E-3</v>
      </c>
      <c r="Y41" s="79">
        <f t="shared" si="61"/>
        <v>0</v>
      </c>
      <c r="Z41" s="79">
        <f t="shared" si="62"/>
        <v>0</v>
      </c>
      <c r="AA41" s="79">
        <f t="shared" si="63"/>
        <v>0</v>
      </c>
      <c r="AB41" s="79">
        <f t="shared" si="64"/>
        <v>0</v>
      </c>
      <c r="AC41" s="80">
        <f t="shared" ref="AC41:AC46" si="66">SUM(Q41:AB41)</f>
        <v>1</v>
      </c>
    </row>
    <row r="42" spans="2:29" ht="15.6" x14ac:dyDescent="0.3">
      <c r="B42" s="73" t="s">
        <v>110</v>
      </c>
      <c r="C42" s="77">
        <v>1038</v>
      </c>
      <c r="D42" s="77">
        <v>657</v>
      </c>
      <c r="E42" s="77">
        <v>386</v>
      </c>
      <c r="F42" s="77">
        <v>274</v>
      </c>
      <c r="G42" s="77">
        <v>293</v>
      </c>
      <c r="H42" s="77">
        <v>190</v>
      </c>
      <c r="I42" s="77">
        <v>22</v>
      </c>
      <c r="J42" s="77">
        <v>22</v>
      </c>
      <c r="K42" s="77">
        <v>0</v>
      </c>
      <c r="L42" s="77">
        <v>0</v>
      </c>
      <c r="M42" s="77">
        <v>0</v>
      </c>
      <c r="N42" s="77">
        <v>0</v>
      </c>
      <c r="O42" s="78">
        <f t="shared" ref="O42:O46" si="67">SUM(C42:N42)</f>
        <v>2882</v>
      </c>
      <c r="P42" s="76" t="str">
        <f t="shared" si="65"/>
        <v>Postal Total</v>
      </c>
      <c r="Q42" s="79">
        <f t="shared" si="53"/>
        <v>0.36016655100624567</v>
      </c>
      <c r="R42" s="79">
        <f t="shared" si="54"/>
        <v>0.22796668979875087</v>
      </c>
      <c r="S42" s="79">
        <f t="shared" si="55"/>
        <v>0.13393476752255379</v>
      </c>
      <c r="T42" s="79">
        <f t="shared" si="56"/>
        <v>9.5072866065232478E-2</v>
      </c>
      <c r="U42" s="79">
        <f t="shared" si="57"/>
        <v>0.10166551006245662</v>
      </c>
      <c r="V42" s="79">
        <f t="shared" si="58"/>
        <v>6.5926439972241499E-2</v>
      </c>
      <c r="W42" s="79">
        <f t="shared" si="59"/>
        <v>7.6335877862595417E-3</v>
      </c>
      <c r="X42" s="79">
        <f t="shared" si="60"/>
        <v>7.6335877862595417E-3</v>
      </c>
      <c r="Y42" s="79">
        <f t="shared" si="61"/>
        <v>0</v>
      </c>
      <c r="Z42" s="79">
        <f t="shared" si="62"/>
        <v>0</v>
      </c>
      <c r="AA42" s="79">
        <f t="shared" si="63"/>
        <v>0</v>
      </c>
      <c r="AB42" s="79">
        <f t="shared" si="64"/>
        <v>0</v>
      </c>
      <c r="AC42" s="80">
        <f t="shared" si="66"/>
        <v>1</v>
      </c>
    </row>
    <row r="43" spans="2:29" ht="15.6" x14ac:dyDescent="0.3">
      <c r="B43" s="81" t="s">
        <v>189</v>
      </c>
      <c r="C43" s="77">
        <v>907</v>
      </c>
      <c r="D43" s="77">
        <v>560</v>
      </c>
      <c r="E43" s="77">
        <v>365</v>
      </c>
      <c r="F43" s="77">
        <v>234</v>
      </c>
      <c r="G43" s="77">
        <v>184</v>
      </c>
      <c r="H43" s="77">
        <v>65</v>
      </c>
      <c r="I43" s="77">
        <v>13</v>
      </c>
      <c r="J43" s="77">
        <v>5</v>
      </c>
      <c r="K43" s="77">
        <v>0</v>
      </c>
      <c r="L43" s="77">
        <v>0</v>
      </c>
      <c r="M43" s="77">
        <v>0</v>
      </c>
      <c r="N43" s="77">
        <v>0</v>
      </c>
      <c r="O43" s="78">
        <f t="shared" si="67"/>
        <v>2333</v>
      </c>
      <c r="P43" s="76" t="str">
        <f t="shared" si="65"/>
        <v>SC305</v>
      </c>
      <c r="Q43" s="79">
        <f t="shared" si="53"/>
        <v>0.38876982426060863</v>
      </c>
      <c r="R43" s="79">
        <f t="shared" si="54"/>
        <v>0.24003429061294471</v>
      </c>
      <c r="S43" s="79">
        <f t="shared" si="55"/>
        <v>0.15645092156022289</v>
      </c>
      <c r="T43" s="79">
        <f t="shared" si="56"/>
        <v>0.10030004286326619</v>
      </c>
      <c r="U43" s="79">
        <f t="shared" si="57"/>
        <v>7.8868409772824694E-2</v>
      </c>
      <c r="V43" s="79">
        <f t="shared" si="58"/>
        <v>2.786112301757394E-2</v>
      </c>
      <c r="W43" s="79">
        <f t="shared" si="59"/>
        <v>5.5722246035147882E-3</v>
      </c>
      <c r="X43" s="79">
        <f t="shared" si="60"/>
        <v>2.1431633090441492E-3</v>
      </c>
      <c r="Y43" s="79">
        <f t="shared" si="61"/>
        <v>0</v>
      </c>
      <c r="Z43" s="79">
        <f t="shared" si="62"/>
        <v>0</v>
      </c>
      <c r="AA43" s="79">
        <f t="shared" si="63"/>
        <v>0</v>
      </c>
      <c r="AB43" s="79">
        <f t="shared" si="64"/>
        <v>0</v>
      </c>
      <c r="AC43" s="80">
        <f t="shared" si="66"/>
        <v>1</v>
      </c>
    </row>
    <row r="44" spans="2:29" ht="15.6" x14ac:dyDescent="0.3">
      <c r="B44" s="81" t="s">
        <v>190</v>
      </c>
      <c r="C44" s="77">
        <v>47</v>
      </c>
      <c r="D44" s="77">
        <v>50</v>
      </c>
      <c r="E44" s="77">
        <v>44</v>
      </c>
      <c r="F44" s="77">
        <v>10</v>
      </c>
      <c r="G44" s="77">
        <v>11</v>
      </c>
      <c r="H44" s="77">
        <v>10</v>
      </c>
      <c r="I44" s="77">
        <v>2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8">
        <f t="shared" si="67"/>
        <v>174</v>
      </c>
      <c r="P44" s="76" t="str">
        <f t="shared" si="65"/>
        <v>SC325^</v>
      </c>
      <c r="Q44" s="79">
        <f t="shared" si="53"/>
        <v>0.27011494252873564</v>
      </c>
      <c r="R44" s="79">
        <f t="shared" si="54"/>
        <v>0.28735632183908044</v>
      </c>
      <c r="S44" s="79">
        <f t="shared" si="55"/>
        <v>0.25287356321839083</v>
      </c>
      <c r="T44" s="79">
        <f t="shared" si="56"/>
        <v>5.7471264367816091E-2</v>
      </c>
      <c r="U44" s="79">
        <f t="shared" si="57"/>
        <v>6.3218390804597707E-2</v>
      </c>
      <c r="V44" s="79">
        <f t="shared" si="58"/>
        <v>5.7471264367816091E-2</v>
      </c>
      <c r="W44" s="79">
        <f t="shared" si="59"/>
        <v>1.1494252873563218E-2</v>
      </c>
      <c r="X44" s="79">
        <f t="shared" si="60"/>
        <v>0</v>
      </c>
      <c r="Y44" s="79">
        <f t="shared" si="61"/>
        <v>0</v>
      </c>
      <c r="Z44" s="79">
        <f t="shared" si="62"/>
        <v>0</v>
      </c>
      <c r="AA44" s="79">
        <f t="shared" si="63"/>
        <v>0</v>
      </c>
      <c r="AB44" s="79">
        <f t="shared" si="64"/>
        <v>0</v>
      </c>
      <c r="AC44" s="80">
        <f t="shared" si="66"/>
        <v>1.0000000000000002</v>
      </c>
    </row>
    <row r="45" spans="2:29" ht="15.6" x14ac:dyDescent="0.3">
      <c r="B45" s="81" t="s">
        <v>191</v>
      </c>
      <c r="C45" s="77">
        <v>563</v>
      </c>
      <c r="D45" s="77">
        <v>654</v>
      </c>
      <c r="E45" s="77">
        <v>378</v>
      </c>
      <c r="F45" s="77">
        <v>320</v>
      </c>
      <c r="G45" s="77">
        <v>238</v>
      </c>
      <c r="H45" s="77">
        <v>175</v>
      </c>
      <c r="I45" s="77">
        <v>20</v>
      </c>
      <c r="J45" s="77">
        <v>14</v>
      </c>
      <c r="K45" s="77">
        <v>0</v>
      </c>
      <c r="L45" s="77">
        <v>0</v>
      </c>
      <c r="M45" s="77">
        <v>0</v>
      </c>
      <c r="N45" s="77">
        <v>0</v>
      </c>
      <c r="O45" s="78">
        <f t="shared" si="67"/>
        <v>2362</v>
      </c>
      <c r="P45" s="76" t="str">
        <f t="shared" si="65"/>
        <v>SC330^</v>
      </c>
      <c r="Q45" s="79">
        <f t="shared" si="53"/>
        <v>0.23835732430143947</v>
      </c>
      <c r="R45" s="79">
        <f t="shared" si="54"/>
        <v>0.27688399661303981</v>
      </c>
      <c r="S45" s="79">
        <f t="shared" si="55"/>
        <v>0.16003386960203217</v>
      </c>
      <c r="T45" s="79">
        <f t="shared" si="56"/>
        <v>0.13547840812870449</v>
      </c>
      <c r="U45" s="79">
        <f t="shared" si="57"/>
        <v>0.10076206604572396</v>
      </c>
      <c r="V45" s="79">
        <f t="shared" si="58"/>
        <v>7.4089754445385264E-2</v>
      </c>
      <c r="W45" s="79">
        <f t="shared" si="59"/>
        <v>8.4674005080440304E-3</v>
      </c>
      <c r="X45" s="79">
        <f t="shared" si="60"/>
        <v>5.9271803556308214E-3</v>
      </c>
      <c r="Y45" s="79">
        <f t="shared" si="61"/>
        <v>0</v>
      </c>
      <c r="Z45" s="79">
        <f t="shared" si="62"/>
        <v>0</v>
      </c>
      <c r="AA45" s="79">
        <f t="shared" si="63"/>
        <v>0</v>
      </c>
      <c r="AB45" s="79">
        <f t="shared" si="64"/>
        <v>0</v>
      </c>
      <c r="AC45" s="80">
        <f t="shared" si="66"/>
        <v>1</v>
      </c>
    </row>
    <row r="46" spans="2:29" ht="16.2" thickBot="1" x14ac:dyDescent="0.35">
      <c r="B46" s="81" t="s">
        <v>192</v>
      </c>
      <c r="C46" s="77">
        <v>617</v>
      </c>
      <c r="D46" s="77">
        <v>566</v>
      </c>
      <c r="E46" s="77">
        <v>351</v>
      </c>
      <c r="F46" s="77">
        <v>277</v>
      </c>
      <c r="G46" s="77">
        <v>232</v>
      </c>
      <c r="H46" s="77">
        <v>127</v>
      </c>
      <c r="I46" s="77">
        <v>27</v>
      </c>
      <c r="J46" s="77">
        <v>30</v>
      </c>
      <c r="K46" s="77">
        <v>0</v>
      </c>
      <c r="L46" s="77">
        <v>0</v>
      </c>
      <c r="M46" s="77">
        <v>0</v>
      </c>
      <c r="N46" s="77">
        <v>0</v>
      </c>
      <c r="O46" s="78">
        <f t="shared" si="67"/>
        <v>2227</v>
      </c>
      <c r="P46" s="76" t="str">
        <f t="shared" si="65"/>
        <v>SC335</v>
      </c>
      <c r="Q46" s="79">
        <f t="shared" si="53"/>
        <v>0.27705433318365513</v>
      </c>
      <c r="R46" s="79">
        <f t="shared" si="54"/>
        <v>0.25415356982487652</v>
      </c>
      <c r="S46" s="79">
        <f t="shared" si="55"/>
        <v>0.15761113605747643</v>
      </c>
      <c r="T46" s="79">
        <f t="shared" si="56"/>
        <v>0.1243825774584643</v>
      </c>
      <c r="U46" s="79">
        <f t="shared" si="57"/>
        <v>0.10417602155365963</v>
      </c>
      <c r="V46" s="79">
        <f t="shared" si="58"/>
        <v>5.7027391109115401E-2</v>
      </c>
      <c r="W46" s="79">
        <f t="shared" si="59"/>
        <v>1.2123933542882801E-2</v>
      </c>
      <c r="X46" s="79">
        <f t="shared" si="60"/>
        <v>1.3471037269869779E-2</v>
      </c>
      <c r="Y46" s="79">
        <f t="shared" si="61"/>
        <v>0</v>
      </c>
      <c r="Z46" s="79">
        <f t="shared" si="62"/>
        <v>0</v>
      </c>
      <c r="AA46" s="79">
        <f t="shared" si="63"/>
        <v>0</v>
      </c>
      <c r="AB46" s="79">
        <f t="shared" si="64"/>
        <v>0</v>
      </c>
      <c r="AC46" s="80">
        <f t="shared" si="66"/>
        <v>0.99999999999999989</v>
      </c>
    </row>
    <row r="47" spans="2:29" ht="16.2" thickBot="1" x14ac:dyDescent="0.35">
      <c r="B47" s="106" t="s">
        <v>111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/>
    </row>
    <row r="48" spans="2:29" ht="14.4" thickBot="1" x14ac:dyDescent="0.3"/>
    <row r="49" spans="2:29" ht="18" thickBot="1" x14ac:dyDescent="0.35">
      <c r="B49" s="111" t="s">
        <v>114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3"/>
    </row>
    <row r="50" spans="2:29" ht="18" thickBot="1" x14ac:dyDescent="0.35">
      <c r="B50" s="109" t="s">
        <v>105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94"/>
      <c r="P50" s="109" t="s">
        <v>106</v>
      </c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94"/>
    </row>
    <row r="51" spans="2:29" ht="16.2" thickBot="1" x14ac:dyDescent="0.35">
      <c r="B51" s="65" t="s">
        <v>107</v>
      </c>
      <c r="C51" s="66" t="s">
        <v>17</v>
      </c>
      <c r="D51" s="66" t="s">
        <v>19</v>
      </c>
      <c r="E51" s="66" t="s">
        <v>18</v>
      </c>
      <c r="F51" s="66" t="s">
        <v>21</v>
      </c>
      <c r="G51" s="66" t="s">
        <v>20</v>
      </c>
      <c r="H51" s="66" t="s">
        <v>39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7" t="s">
        <v>51</v>
      </c>
      <c r="P51" s="68" t="s">
        <v>107</v>
      </c>
      <c r="Q51" s="66" t="str">
        <f>C51</f>
        <v>SNP</v>
      </c>
      <c r="R51" s="66" t="str">
        <f t="shared" ref="R51" si="68">D51</f>
        <v>Conservative</v>
      </c>
      <c r="S51" s="66" t="str">
        <f t="shared" ref="S51" si="69">E51</f>
        <v>Labour</v>
      </c>
      <c r="T51" s="66" t="str">
        <f t="shared" ref="T51" si="70">F51</f>
        <v>Green</v>
      </c>
      <c r="U51" s="66" t="str">
        <f t="shared" ref="U51" si="71">G51</f>
        <v>Lib Dem</v>
      </c>
      <c r="V51" s="66" t="str">
        <f t="shared" ref="V51" si="72">H51</f>
        <v>Family</v>
      </c>
      <c r="W51" s="66">
        <f t="shared" ref="W51" si="73">I51</f>
        <v>0</v>
      </c>
      <c r="X51" s="66">
        <f t="shared" ref="X51" si="74">J51</f>
        <v>0</v>
      </c>
      <c r="Y51" s="66">
        <f t="shared" ref="Y51" si="75">K51</f>
        <v>0</v>
      </c>
      <c r="Z51" s="66">
        <f t="shared" ref="Z51" si="76">L51</f>
        <v>0</v>
      </c>
      <c r="AA51" s="66">
        <f t="shared" ref="AA51" si="77">M51</f>
        <v>0</v>
      </c>
      <c r="AB51" s="66">
        <f t="shared" ref="AB51" si="78">N51</f>
        <v>0</v>
      </c>
      <c r="AC51" s="69" t="s">
        <v>51</v>
      </c>
    </row>
    <row r="52" spans="2:29" ht="15.6" x14ac:dyDescent="0.3">
      <c r="B52" s="70" t="s">
        <v>108</v>
      </c>
      <c r="C52" s="71">
        <v>1947</v>
      </c>
      <c r="D52" s="71">
        <v>1161</v>
      </c>
      <c r="E52" s="71">
        <v>1029</v>
      </c>
      <c r="F52" s="71">
        <v>695</v>
      </c>
      <c r="G52" s="71">
        <v>190</v>
      </c>
      <c r="H52" s="71">
        <v>64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2">
        <f>SUM(C52:N52)</f>
        <v>5086</v>
      </c>
      <c r="P52" s="73" t="str">
        <f>B52</f>
        <v>Whole Ward</v>
      </c>
      <c r="Q52" s="74">
        <f t="shared" ref="Q52:Q62" si="79">IF(C52&gt;0,C52/O52,0)</f>
        <v>0.38281557215886747</v>
      </c>
      <c r="R52" s="74">
        <f t="shared" ref="R52:R62" si="80">IF(D52&gt;0,D52/O52,0)</f>
        <v>0.228273692489186</v>
      </c>
      <c r="S52" s="74">
        <f t="shared" ref="S52:S62" si="81">IF(E52&gt;0,E52/O52,0)</f>
        <v>0.20232009437672041</v>
      </c>
      <c r="T52" s="74">
        <f t="shared" ref="T52:T62" si="82">IF(F52&gt;0,F52/O52,0)</f>
        <v>0.1366496264254817</v>
      </c>
      <c r="U52" s="74">
        <f t="shared" ref="U52:U62" si="83">IF(G52&gt;0,G52/O52,0)</f>
        <v>3.7357451828548958E-2</v>
      </c>
      <c r="V52" s="74">
        <f t="shared" ref="V52:V62" si="84">IF(H52&gt;0,H52/O52,0)</f>
        <v>1.2583562721195438E-2</v>
      </c>
      <c r="W52" s="74">
        <f t="shared" ref="W52:W62" si="85">IF(I52&gt;0,I52/O52,0)</f>
        <v>0</v>
      </c>
      <c r="X52" s="74">
        <f t="shared" ref="X52:X62" si="86">IF(J52&gt;0,J52/O52,0)</f>
        <v>0</v>
      </c>
      <c r="Y52" s="74">
        <f t="shared" ref="Y52:Y62" si="87">IF(K52&gt;0,K52/O52,0)</f>
        <v>0</v>
      </c>
      <c r="Z52" s="74">
        <f t="shared" ref="Z52:Z62" si="88">IF(L52&gt;0,L52/O52,0)</f>
        <v>0</v>
      </c>
      <c r="AA52" s="74">
        <f t="shared" ref="AA52:AA62" si="89">IF(M52&gt;0,M52/O52,0)</f>
        <v>0</v>
      </c>
      <c r="AB52" s="74">
        <f t="shared" ref="AB52:AB62" si="90">IF(N52&gt;0,N52/O52,0)</f>
        <v>0</v>
      </c>
      <c r="AC52" s="75">
        <f>SUM(Q52:AB52)</f>
        <v>1</v>
      </c>
    </row>
    <row r="53" spans="2:29" ht="15.6" x14ac:dyDescent="0.3">
      <c r="B53" s="76" t="s">
        <v>109</v>
      </c>
      <c r="C53" s="77">
        <v>1359</v>
      </c>
      <c r="D53" s="77">
        <v>712</v>
      </c>
      <c r="E53" s="77">
        <v>711</v>
      </c>
      <c r="F53" s="77">
        <v>512</v>
      </c>
      <c r="G53" s="77">
        <v>129</v>
      </c>
      <c r="H53" s="77">
        <v>46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8">
        <f>SUM(C53:N53)</f>
        <v>3469</v>
      </c>
      <c r="P53" s="76" t="str">
        <f t="shared" ref="P53:P62" si="91">B53</f>
        <v>In Person Total</v>
      </c>
      <c r="Q53" s="79">
        <f t="shared" si="79"/>
        <v>0.39175554914961086</v>
      </c>
      <c r="R53" s="79">
        <f t="shared" si="80"/>
        <v>0.20524646872297492</v>
      </c>
      <c r="S53" s="79">
        <f t="shared" si="81"/>
        <v>0.20495820121072356</v>
      </c>
      <c r="T53" s="79">
        <f t="shared" si="82"/>
        <v>0.14759296627270108</v>
      </c>
      <c r="U53" s="79">
        <f t="shared" si="83"/>
        <v>3.7186509080426637E-2</v>
      </c>
      <c r="V53" s="79">
        <f t="shared" si="84"/>
        <v>1.3260305563562986E-2</v>
      </c>
      <c r="W53" s="79">
        <f t="shared" si="85"/>
        <v>0</v>
      </c>
      <c r="X53" s="79">
        <f t="shared" si="86"/>
        <v>0</v>
      </c>
      <c r="Y53" s="79">
        <f t="shared" si="87"/>
        <v>0</v>
      </c>
      <c r="Z53" s="79">
        <f t="shared" si="88"/>
        <v>0</v>
      </c>
      <c r="AA53" s="79">
        <f t="shared" si="89"/>
        <v>0</v>
      </c>
      <c r="AB53" s="79">
        <f t="shared" si="90"/>
        <v>0</v>
      </c>
      <c r="AC53" s="80">
        <f t="shared" ref="AC53:AC62" si="92">SUM(Q53:AB53)</f>
        <v>1</v>
      </c>
    </row>
    <row r="54" spans="2:29" ht="15.6" x14ac:dyDescent="0.3">
      <c r="B54" s="73" t="s">
        <v>110</v>
      </c>
      <c r="C54" s="77">
        <v>588</v>
      </c>
      <c r="D54" s="77">
        <v>449</v>
      </c>
      <c r="E54" s="77">
        <v>318</v>
      </c>
      <c r="F54" s="77">
        <v>183</v>
      </c>
      <c r="G54" s="77">
        <v>61</v>
      </c>
      <c r="H54" s="77">
        <v>18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8">
        <f t="shared" ref="O54:O62" si="93">SUM(C54:N54)</f>
        <v>1617</v>
      </c>
      <c r="P54" s="76" t="str">
        <f t="shared" si="91"/>
        <v>Postal Total</v>
      </c>
      <c r="Q54" s="79">
        <f t="shared" si="79"/>
        <v>0.36363636363636365</v>
      </c>
      <c r="R54" s="79">
        <f t="shared" si="80"/>
        <v>0.27767470624613483</v>
      </c>
      <c r="S54" s="79">
        <f t="shared" si="81"/>
        <v>0.19666048237476808</v>
      </c>
      <c r="T54" s="79">
        <f t="shared" si="82"/>
        <v>0.11317254174397032</v>
      </c>
      <c r="U54" s="79">
        <f t="shared" si="83"/>
        <v>3.7724180581323437E-2</v>
      </c>
      <c r="V54" s="79">
        <f t="shared" si="84"/>
        <v>1.1131725417439703E-2</v>
      </c>
      <c r="W54" s="79">
        <f t="shared" si="85"/>
        <v>0</v>
      </c>
      <c r="X54" s="79">
        <f t="shared" si="86"/>
        <v>0</v>
      </c>
      <c r="Y54" s="79">
        <f t="shared" si="87"/>
        <v>0</v>
      </c>
      <c r="Z54" s="79">
        <f t="shared" si="88"/>
        <v>0</v>
      </c>
      <c r="AA54" s="79">
        <f t="shared" si="89"/>
        <v>0</v>
      </c>
      <c r="AB54" s="79">
        <f t="shared" si="90"/>
        <v>0</v>
      </c>
      <c r="AC54" s="80">
        <f t="shared" si="92"/>
        <v>0.99999999999999989</v>
      </c>
    </row>
    <row r="55" spans="2:29" ht="15.6" x14ac:dyDescent="0.3">
      <c r="B55" s="81" t="s">
        <v>193</v>
      </c>
      <c r="C55" s="77">
        <v>411</v>
      </c>
      <c r="D55" s="77">
        <v>219</v>
      </c>
      <c r="E55" s="77">
        <v>203</v>
      </c>
      <c r="F55" s="77">
        <v>95</v>
      </c>
      <c r="G55" s="77">
        <v>24</v>
      </c>
      <c r="H55" s="77">
        <v>17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8">
        <f t="shared" si="93"/>
        <v>969</v>
      </c>
      <c r="P55" s="76" t="str">
        <f t="shared" si="91"/>
        <v>SS405^</v>
      </c>
      <c r="Q55" s="79">
        <f t="shared" si="79"/>
        <v>0.42414860681114552</v>
      </c>
      <c r="R55" s="79">
        <f t="shared" si="80"/>
        <v>0.2260061919504644</v>
      </c>
      <c r="S55" s="79">
        <f t="shared" si="81"/>
        <v>0.20949432404540763</v>
      </c>
      <c r="T55" s="79">
        <f t="shared" si="82"/>
        <v>9.8039215686274508E-2</v>
      </c>
      <c r="U55" s="79">
        <f t="shared" si="83"/>
        <v>2.4767801857585141E-2</v>
      </c>
      <c r="V55" s="79">
        <f t="shared" si="84"/>
        <v>1.7543859649122806E-2</v>
      </c>
      <c r="W55" s="79">
        <f t="shared" si="85"/>
        <v>0</v>
      </c>
      <c r="X55" s="79">
        <f t="shared" si="86"/>
        <v>0</v>
      </c>
      <c r="Y55" s="79">
        <f t="shared" si="87"/>
        <v>0</v>
      </c>
      <c r="Z55" s="79">
        <f t="shared" si="88"/>
        <v>0</v>
      </c>
      <c r="AA55" s="79">
        <f t="shared" si="89"/>
        <v>0</v>
      </c>
      <c r="AB55" s="79">
        <f t="shared" si="90"/>
        <v>0</v>
      </c>
      <c r="AC55" s="80">
        <f t="shared" si="92"/>
        <v>1</v>
      </c>
    </row>
    <row r="56" spans="2:29" ht="15.6" x14ac:dyDescent="0.3">
      <c r="B56" s="81" t="s">
        <v>194</v>
      </c>
      <c r="C56" s="77">
        <v>365</v>
      </c>
      <c r="D56" s="77">
        <v>430</v>
      </c>
      <c r="E56" s="77">
        <v>253</v>
      </c>
      <c r="F56" s="77">
        <v>79</v>
      </c>
      <c r="G56" s="77">
        <v>50</v>
      </c>
      <c r="H56" s="77">
        <v>11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8">
        <f t="shared" si="93"/>
        <v>1188</v>
      </c>
      <c r="P56" s="76" t="str">
        <f t="shared" si="91"/>
        <v>SS410</v>
      </c>
      <c r="Q56" s="79">
        <f t="shared" si="79"/>
        <v>0.30723905723905726</v>
      </c>
      <c r="R56" s="79">
        <f t="shared" si="80"/>
        <v>0.36195286195286197</v>
      </c>
      <c r="S56" s="79">
        <f t="shared" si="81"/>
        <v>0.21296296296296297</v>
      </c>
      <c r="T56" s="79">
        <f t="shared" si="82"/>
        <v>6.6498316498316501E-2</v>
      </c>
      <c r="U56" s="79">
        <f t="shared" si="83"/>
        <v>4.208754208754209E-2</v>
      </c>
      <c r="V56" s="79">
        <f t="shared" si="84"/>
        <v>9.2592592592592587E-3</v>
      </c>
      <c r="W56" s="79">
        <f t="shared" si="85"/>
        <v>0</v>
      </c>
      <c r="X56" s="79">
        <f t="shared" si="86"/>
        <v>0</v>
      </c>
      <c r="Y56" s="79">
        <f t="shared" si="87"/>
        <v>0</v>
      </c>
      <c r="Z56" s="79">
        <f t="shared" si="88"/>
        <v>0</v>
      </c>
      <c r="AA56" s="79">
        <f t="shared" si="89"/>
        <v>0</v>
      </c>
      <c r="AB56" s="79">
        <f t="shared" si="90"/>
        <v>0</v>
      </c>
      <c r="AC56" s="80">
        <f t="shared" si="92"/>
        <v>1</v>
      </c>
    </row>
    <row r="57" spans="2:29" ht="15.6" x14ac:dyDescent="0.3">
      <c r="B57" s="81" t="s">
        <v>195</v>
      </c>
      <c r="C57" s="77">
        <v>476</v>
      </c>
      <c r="D57" s="77">
        <v>186</v>
      </c>
      <c r="E57" s="77">
        <v>206</v>
      </c>
      <c r="F57" s="77">
        <v>83</v>
      </c>
      <c r="G57" s="77">
        <v>24</v>
      </c>
      <c r="H57" s="77">
        <v>8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8">
        <f t="shared" si="93"/>
        <v>983</v>
      </c>
      <c r="P57" s="76" t="str">
        <f t="shared" si="91"/>
        <v>SS415</v>
      </c>
      <c r="Q57" s="79">
        <f t="shared" si="79"/>
        <v>0.48423194303153611</v>
      </c>
      <c r="R57" s="79">
        <f t="shared" si="80"/>
        <v>0.18921668362156663</v>
      </c>
      <c r="S57" s="79">
        <f t="shared" si="81"/>
        <v>0.20956256358087488</v>
      </c>
      <c r="T57" s="79">
        <f t="shared" si="82"/>
        <v>8.44354018311292E-2</v>
      </c>
      <c r="U57" s="79">
        <f t="shared" si="83"/>
        <v>2.4415055951169887E-2</v>
      </c>
      <c r="V57" s="79">
        <f t="shared" si="84"/>
        <v>8.1383519837232958E-3</v>
      </c>
      <c r="W57" s="79">
        <f t="shared" si="85"/>
        <v>0</v>
      </c>
      <c r="X57" s="79">
        <f t="shared" si="86"/>
        <v>0</v>
      </c>
      <c r="Y57" s="79">
        <f t="shared" si="87"/>
        <v>0</v>
      </c>
      <c r="Z57" s="79">
        <f t="shared" si="88"/>
        <v>0</v>
      </c>
      <c r="AA57" s="79">
        <f t="shared" si="89"/>
        <v>0</v>
      </c>
      <c r="AB57" s="79">
        <f t="shared" si="90"/>
        <v>0</v>
      </c>
      <c r="AC57" s="80">
        <f t="shared" si="92"/>
        <v>1</v>
      </c>
    </row>
    <row r="58" spans="2:29" ht="15.6" x14ac:dyDescent="0.3">
      <c r="B58" s="81" t="s">
        <v>196</v>
      </c>
      <c r="C58" s="77">
        <v>11</v>
      </c>
      <c r="D58" s="77">
        <v>2</v>
      </c>
      <c r="E58" s="77">
        <v>3</v>
      </c>
      <c r="F58" s="77">
        <v>23</v>
      </c>
      <c r="G58" s="77">
        <v>1</v>
      </c>
      <c r="H58" s="77">
        <v>1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8">
        <f t="shared" si="93"/>
        <v>41</v>
      </c>
      <c r="P58" s="76" t="str">
        <f t="shared" si="91"/>
        <v>SC420^</v>
      </c>
      <c r="Q58" s="79">
        <f t="shared" si="79"/>
        <v>0.26829268292682928</v>
      </c>
      <c r="R58" s="79">
        <f t="shared" si="80"/>
        <v>4.878048780487805E-2</v>
      </c>
      <c r="S58" s="79">
        <f t="shared" si="81"/>
        <v>7.3170731707317069E-2</v>
      </c>
      <c r="T58" s="79">
        <f t="shared" si="82"/>
        <v>0.56097560975609762</v>
      </c>
      <c r="U58" s="79">
        <f t="shared" si="83"/>
        <v>2.4390243902439025E-2</v>
      </c>
      <c r="V58" s="79">
        <f t="shared" si="84"/>
        <v>2.4390243902439025E-2</v>
      </c>
      <c r="W58" s="79">
        <f t="shared" si="85"/>
        <v>0</v>
      </c>
      <c r="X58" s="79">
        <f t="shared" si="86"/>
        <v>0</v>
      </c>
      <c r="Y58" s="79">
        <f t="shared" si="87"/>
        <v>0</v>
      </c>
      <c r="Z58" s="79">
        <f t="shared" si="88"/>
        <v>0</v>
      </c>
      <c r="AA58" s="79">
        <f t="shared" si="89"/>
        <v>0</v>
      </c>
      <c r="AB58" s="79">
        <f t="shared" si="90"/>
        <v>0</v>
      </c>
      <c r="AC58" s="80">
        <f t="shared" si="92"/>
        <v>1</v>
      </c>
    </row>
    <row r="59" spans="2:29" ht="15.6" x14ac:dyDescent="0.3">
      <c r="B59" s="81" t="s">
        <v>197</v>
      </c>
      <c r="C59" s="77">
        <v>195</v>
      </c>
      <c r="D59" s="77">
        <v>46</v>
      </c>
      <c r="E59" s="77">
        <v>55</v>
      </c>
      <c r="F59" s="77">
        <v>107</v>
      </c>
      <c r="G59" s="77">
        <v>10</v>
      </c>
      <c r="H59" s="77">
        <v>6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f t="shared" si="93"/>
        <v>419</v>
      </c>
      <c r="P59" s="76" t="str">
        <f t="shared" si="91"/>
        <v>SS425</v>
      </c>
      <c r="Q59" s="79">
        <f t="shared" si="79"/>
        <v>0.46539379474940334</v>
      </c>
      <c r="R59" s="79">
        <f t="shared" si="80"/>
        <v>0.10978520286396182</v>
      </c>
      <c r="S59" s="79">
        <f t="shared" si="81"/>
        <v>0.13126491646778043</v>
      </c>
      <c r="T59" s="79">
        <f t="shared" si="82"/>
        <v>0.25536992840095463</v>
      </c>
      <c r="U59" s="79">
        <f t="shared" si="83"/>
        <v>2.386634844868735E-2</v>
      </c>
      <c r="V59" s="79">
        <f t="shared" si="84"/>
        <v>1.4319809069212411E-2</v>
      </c>
      <c r="W59" s="79">
        <f t="shared" si="85"/>
        <v>0</v>
      </c>
      <c r="X59" s="79">
        <f t="shared" si="86"/>
        <v>0</v>
      </c>
      <c r="Y59" s="79">
        <f t="shared" si="87"/>
        <v>0</v>
      </c>
      <c r="Z59" s="79">
        <f t="shared" si="88"/>
        <v>0</v>
      </c>
      <c r="AA59" s="79">
        <f t="shared" si="89"/>
        <v>0</v>
      </c>
      <c r="AB59" s="79">
        <f t="shared" si="90"/>
        <v>0</v>
      </c>
      <c r="AC59" s="80">
        <f t="shared" si="92"/>
        <v>1</v>
      </c>
    </row>
    <row r="60" spans="2:29" ht="15.6" x14ac:dyDescent="0.3">
      <c r="B60" s="81" t="s">
        <v>198</v>
      </c>
      <c r="C60" s="77">
        <v>153</v>
      </c>
      <c r="D60" s="77">
        <v>28</v>
      </c>
      <c r="E60" s="77">
        <v>62</v>
      </c>
      <c r="F60" s="77">
        <v>118</v>
      </c>
      <c r="G60" s="77">
        <v>22</v>
      </c>
      <c r="H60" s="77">
        <v>10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8">
        <f t="shared" si="93"/>
        <v>393</v>
      </c>
      <c r="P60" s="76" t="str">
        <f t="shared" si="91"/>
        <v>SS430</v>
      </c>
      <c r="Q60" s="79">
        <f t="shared" si="79"/>
        <v>0.38931297709923662</v>
      </c>
      <c r="R60" s="79">
        <f t="shared" si="80"/>
        <v>7.124681933842239E-2</v>
      </c>
      <c r="S60" s="79">
        <f t="shared" si="81"/>
        <v>0.15776081424936386</v>
      </c>
      <c r="T60" s="79">
        <f t="shared" si="82"/>
        <v>0.30025445292620867</v>
      </c>
      <c r="U60" s="79">
        <f t="shared" si="83"/>
        <v>5.5979643765903309E-2</v>
      </c>
      <c r="V60" s="79">
        <f t="shared" si="84"/>
        <v>2.5445292620865138E-2</v>
      </c>
      <c r="W60" s="79">
        <f t="shared" si="85"/>
        <v>0</v>
      </c>
      <c r="X60" s="79">
        <f t="shared" si="86"/>
        <v>0</v>
      </c>
      <c r="Y60" s="79">
        <f t="shared" si="87"/>
        <v>0</v>
      </c>
      <c r="Z60" s="79">
        <f t="shared" si="88"/>
        <v>0</v>
      </c>
      <c r="AA60" s="79">
        <f t="shared" si="89"/>
        <v>0</v>
      </c>
      <c r="AB60" s="79">
        <f t="shared" si="90"/>
        <v>0</v>
      </c>
      <c r="AC60" s="80">
        <f t="shared" si="92"/>
        <v>0.99999999999999989</v>
      </c>
    </row>
    <row r="61" spans="2:29" ht="31.2" x14ac:dyDescent="0.3">
      <c r="B61" s="81" t="s">
        <v>199</v>
      </c>
      <c r="C61" s="77">
        <v>50</v>
      </c>
      <c r="D61" s="77">
        <v>121</v>
      </c>
      <c r="E61" s="77">
        <v>42</v>
      </c>
      <c r="F61" s="77">
        <v>18</v>
      </c>
      <c r="G61" s="77">
        <v>16</v>
      </c>
      <c r="H61" s="77">
        <v>1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8">
        <f t="shared" si="93"/>
        <v>248</v>
      </c>
      <c r="P61" s="76" t="str">
        <f t="shared" si="91"/>
        <v>SC400 &amp; SS435</v>
      </c>
      <c r="Q61" s="79">
        <f t="shared" si="79"/>
        <v>0.20161290322580644</v>
      </c>
      <c r="R61" s="79">
        <f t="shared" si="80"/>
        <v>0.48790322580645162</v>
      </c>
      <c r="S61" s="79">
        <f t="shared" si="81"/>
        <v>0.16935483870967741</v>
      </c>
      <c r="T61" s="79">
        <f t="shared" si="82"/>
        <v>7.2580645161290328E-2</v>
      </c>
      <c r="U61" s="79">
        <f t="shared" si="83"/>
        <v>6.4516129032258063E-2</v>
      </c>
      <c r="V61" s="79">
        <f t="shared" si="84"/>
        <v>4.0322580645161289E-3</v>
      </c>
      <c r="W61" s="79">
        <f t="shared" si="85"/>
        <v>0</v>
      </c>
      <c r="X61" s="79">
        <f t="shared" si="86"/>
        <v>0</v>
      </c>
      <c r="Y61" s="79">
        <f t="shared" si="87"/>
        <v>0</v>
      </c>
      <c r="Z61" s="79">
        <f t="shared" si="88"/>
        <v>0</v>
      </c>
      <c r="AA61" s="79">
        <f t="shared" si="89"/>
        <v>0</v>
      </c>
      <c r="AB61" s="79">
        <f t="shared" si="90"/>
        <v>0</v>
      </c>
      <c r="AC61" s="80">
        <f t="shared" si="92"/>
        <v>0.99999999999999989</v>
      </c>
    </row>
    <row r="62" spans="2:29" ht="16.2" thickBot="1" x14ac:dyDescent="0.35">
      <c r="B62" s="81" t="s">
        <v>200</v>
      </c>
      <c r="C62" s="77">
        <v>285</v>
      </c>
      <c r="D62" s="77">
        <v>130</v>
      </c>
      <c r="E62" s="77">
        <v>206</v>
      </c>
      <c r="F62" s="77">
        <v>172</v>
      </c>
      <c r="G62" s="77">
        <v>43</v>
      </c>
      <c r="H62" s="77">
        <v>10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8">
        <f t="shared" si="93"/>
        <v>846</v>
      </c>
      <c r="P62" s="76" t="str">
        <f t="shared" si="91"/>
        <v>SS440</v>
      </c>
      <c r="Q62" s="79">
        <f t="shared" si="79"/>
        <v>0.33687943262411346</v>
      </c>
      <c r="R62" s="79">
        <f t="shared" si="80"/>
        <v>0.15366430260047281</v>
      </c>
      <c r="S62" s="79">
        <f t="shared" si="81"/>
        <v>0.24349881796690306</v>
      </c>
      <c r="T62" s="79">
        <f t="shared" si="82"/>
        <v>0.20330969267139479</v>
      </c>
      <c r="U62" s="79">
        <f t="shared" si="83"/>
        <v>5.0827423167848697E-2</v>
      </c>
      <c r="V62" s="79">
        <f t="shared" si="84"/>
        <v>1.1820330969267139E-2</v>
      </c>
      <c r="W62" s="79">
        <f t="shared" si="85"/>
        <v>0</v>
      </c>
      <c r="X62" s="79">
        <f t="shared" si="86"/>
        <v>0</v>
      </c>
      <c r="Y62" s="79">
        <f t="shared" si="87"/>
        <v>0</v>
      </c>
      <c r="Z62" s="79">
        <f t="shared" si="88"/>
        <v>0</v>
      </c>
      <c r="AA62" s="79">
        <f t="shared" si="89"/>
        <v>0</v>
      </c>
      <c r="AB62" s="79">
        <f t="shared" si="90"/>
        <v>0</v>
      </c>
      <c r="AC62" s="80">
        <f t="shared" si="92"/>
        <v>1</v>
      </c>
    </row>
    <row r="63" spans="2:29" ht="16.2" thickBot="1" x14ac:dyDescent="0.35">
      <c r="B63" s="106" t="s">
        <v>111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</row>
    <row r="64" spans="2:29" ht="14.4" thickBot="1" x14ac:dyDescent="0.3"/>
    <row r="65" spans="2:29" ht="18" thickBot="1" x14ac:dyDescent="0.35">
      <c r="B65" s="111" t="s">
        <v>115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3"/>
    </row>
    <row r="66" spans="2:29" ht="18" thickBot="1" x14ac:dyDescent="0.35">
      <c r="B66" s="109" t="s">
        <v>105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94"/>
      <c r="P66" s="109" t="s">
        <v>106</v>
      </c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94"/>
    </row>
    <row r="67" spans="2:29" ht="16.2" thickBot="1" x14ac:dyDescent="0.35">
      <c r="B67" s="65" t="s">
        <v>107</v>
      </c>
      <c r="C67" s="66" t="s">
        <v>19</v>
      </c>
      <c r="D67" s="66" t="s">
        <v>17</v>
      </c>
      <c r="E67" s="66" t="s">
        <v>18</v>
      </c>
      <c r="F67" s="66" t="s">
        <v>20</v>
      </c>
      <c r="G67" s="66" t="s">
        <v>39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7" t="s">
        <v>51</v>
      </c>
      <c r="P67" s="68" t="s">
        <v>107</v>
      </c>
      <c r="Q67" s="66" t="str">
        <f>C67</f>
        <v>Conservative</v>
      </c>
      <c r="R67" s="66" t="str">
        <f t="shared" ref="R67" si="94">D67</f>
        <v>SNP</v>
      </c>
      <c r="S67" s="66" t="str">
        <f t="shared" ref="S67" si="95">E67</f>
        <v>Labour</v>
      </c>
      <c r="T67" s="66" t="str">
        <f t="shared" ref="T67" si="96">F67</f>
        <v>Lib Dem</v>
      </c>
      <c r="U67" s="66" t="str">
        <f t="shared" ref="U67" si="97">G67</f>
        <v>Family</v>
      </c>
      <c r="V67" s="66">
        <f t="shared" ref="V67" si="98">H67</f>
        <v>0</v>
      </c>
      <c r="W67" s="66">
        <f t="shared" ref="W67" si="99">I67</f>
        <v>0</v>
      </c>
      <c r="X67" s="66">
        <f t="shared" ref="X67" si="100">J67</f>
        <v>0</v>
      </c>
      <c r="Y67" s="66">
        <f t="shared" ref="Y67" si="101">K67</f>
        <v>0</v>
      </c>
      <c r="Z67" s="66">
        <f t="shared" ref="Z67" si="102">L67</f>
        <v>0</v>
      </c>
      <c r="AA67" s="66">
        <f t="shared" ref="AA67" si="103">M67</f>
        <v>0</v>
      </c>
      <c r="AB67" s="66">
        <f t="shared" ref="AB67" si="104">N67</f>
        <v>0</v>
      </c>
      <c r="AC67" s="69" t="s">
        <v>51</v>
      </c>
    </row>
    <row r="68" spans="2:29" ht="15.6" x14ac:dyDescent="0.3">
      <c r="B68" s="70" t="s">
        <v>108</v>
      </c>
      <c r="C68" s="71">
        <v>2043</v>
      </c>
      <c r="D68" s="71">
        <v>1967</v>
      </c>
      <c r="E68" s="71">
        <v>1100</v>
      </c>
      <c r="F68" s="71">
        <v>285</v>
      </c>
      <c r="G68" s="71">
        <v>110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2">
        <f>SUM(C68:N68)</f>
        <v>5505</v>
      </c>
      <c r="P68" s="73" t="str">
        <f>B68</f>
        <v>Whole Ward</v>
      </c>
      <c r="Q68" s="74">
        <f t="shared" ref="Q68:Q74" si="105">IF(C68&gt;0,C68/O68,0)</f>
        <v>0.37111716621253404</v>
      </c>
      <c r="R68" s="74">
        <f t="shared" ref="R68:R74" si="106">IF(D68&gt;0,D68/O68,0)</f>
        <v>0.35731153496821072</v>
      </c>
      <c r="S68" s="74">
        <f t="shared" ref="S68:S74" si="107">IF(E68&gt;0,E68/O68,0)</f>
        <v>0.19981834695731154</v>
      </c>
      <c r="T68" s="74">
        <f t="shared" ref="T68:T74" si="108">IF(F68&gt;0,F68/O68,0)</f>
        <v>5.1771117166212535E-2</v>
      </c>
      <c r="U68" s="74">
        <f t="shared" ref="U68:U74" si="109">IF(G68&gt;0,G68/O68,0)</f>
        <v>1.9981834695731154E-2</v>
      </c>
      <c r="V68" s="74">
        <f t="shared" ref="V68:V74" si="110">IF(H68&gt;0,H68/O68,0)</f>
        <v>0</v>
      </c>
      <c r="W68" s="74">
        <f t="shared" ref="W68:W74" si="111">IF(I68&gt;0,I68/O68,0)</f>
        <v>0</v>
      </c>
      <c r="X68" s="74">
        <f t="shared" ref="X68:X74" si="112">IF(J68&gt;0,J68/O68,0)</f>
        <v>0</v>
      </c>
      <c r="Y68" s="74">
        <f t="shared" ref="Y68:Y74" si="113">IF(K68&gt;0,K68/O68,0)</f>
        <v>0</v>
      </c>
      <c r="Z68" s="74">
        <f t="shared" ref="Z68:Z74" si="114">IF(L68&gt;0,L68/O68,0)</f>
        <v>0</v>
      </c>
      <c r="AA68" s="74">
        <f t="shared" ref="AA68:AA74" si="115">IF(M68&gt;0,M68/O68,0)</f>
        <v>0</v>
      </c>
      <c r="AB68" s="74">
        <f t="shared" ref="AB68:AB74" si="116">IF(N68&gt;0,N68/O68,0)</f>
        <v>0</v>
      </c>
      <c r="AC68" s="75">
        <f>SUM(Q68:AB68)</f>
        <v>0.99999999999999989</v>
      </c>
    </row>
    <row r="69" spans="2:29" ht="15.6" x14ac:dyDescent="0.3">
      <c r="B69" s="76" t="s">
        <v>109</v>
      </c>
      <c r="C69" s="77">
        <v>1096</v>
      </c>
      <c r="D69" s="77">
        <v>1242</v>
      </c>
      <c r="E69" s="77">
        <v>681</v>
      </c>
      <c r="F69" s="77">
        <v>164</v>
      </c>
      <c r="G69" s="77">
        <v>71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8">
        <f>SUM(C69:N69)</f>
        <v>3254</v>
      </c>
      <c r="P69" s="76" t="str">
        <f t="shared" ref="P69:P74" si="117">B69</f>
        <v>In Person Total</v>
      </c>
      <c r="Q69" s="79">
        <f t="shared" si="105"/>
        <v>0.33681622618315921</v>
      </c>
      <c r="R69" s="79">
        <f t="shared" si="106"/>
        <v>0.38168408113091579</v>
      </c>
      <c r="S69" s="79">
        <f t="shared" si="107"/>
        <v>0.20928088506453596</v>
      </c>
      <c r="T69" s="79">
        <f t="shared" si="108"/>
        <v>5.0399508297480022E-2</v>
      </c>
      <c r="U69" s="79">
        <f t="shared" si="109"/>
        <v>2.1819299323909035E-2</v>
      </c>
      <c r="V69" s="79">
        <f t="shared" si="110"/>
        <v>0</v>
      </c>
      <c r="W69" s="79">
        <f t="shared" si="111"/>
        <v>0</v>
      </c>
      <c r="X69" s="79">
        <f t="shared" si="112"/>
        <v>0</v>
      </c>
      <c r="Y69" s="79">
        <f t="shared" si="113"/>
        <v>0</v>
      </c>
      <c r="Z69" s="79">
        <f t="shared" si="114"/>
        <v>0</v>
      </c>
      <c r="AA69" s="79">
        <f t="shared" si="115"/>
        <v>0</v>
      </c>
      <c r="AB69" s="79">
        <f t="shared" si="116"/>
        <v>0</v>
      </c>
      <c r="AC69" s="80">
        <f t="shared" ref="AC69:AC74" si="118">SUM(Q69:AB69)</f>
        <v>1</v>
      </c>
    </row>
    <row r="70" spans="2:29" ht="15.6" x14ac:dyDescent="0.3">
      <c r="B70" s="73" t="s">
        <v>110</v>
      </c>
      <c r="C70" s="77">
        <v>947</v>
      </c>
      <c r="D70" s="77">
        <v>725</v>
      </c>
      <c r="E70" s="77">
        <v>419</v>
      </c>
      <c r="F70" s="77">
        <v>121</v>
      </c>
      <c r="G70" s="77">
        <v>39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8">
        <f t="shared" ref="O70:O74" si="119">SUM(C70:N70)</f>
        <v>2251</v>
      </c>
      <c r="P70" s="76" t="str">
        <f t="shared" si="117"/>
        <v>Postal Total</v>
      </c>
      <c r="Q70" s="79">
        <f t="shared" si="105"/>
        <v>0.42070191026210574</v>
      </c>
      <c r="R70" s="79">
        <f t="shared" si="106"/>
        <v>0.32207907596623725</v>
      </c>
      <c r="S70" s="79">
        <f t="shared" si="107"/>
        <v>0.18613949355841847</v>
      </c>
      <c r="T70" s="79">
        <f t="shared" si="108"/>
        <v>5.3753887161261664E-2</v>
      </c>
      <c r="U70" s="79">
        <f t="shared" si="109"/>
        <v>1.7325633051976898E-2</v>
      </c>
      <c r="V70" s="79">
        <f t="shared" si="110"/>
        <v>0</v>
      </c>
      <c r="W70" s="79">
        <f t="shared" si="111"/>
        <v>0</v>
      </c>
      <c r="X70" s="79">
        <f t="shared" si="112"/>
        <v>0</v>
      </c>
      <c r="Y70" s="79">
        <f t="shared" si="113"/>
        <v>0</v>
      </c>
      <c r="Z70" s="79">
        <f t="shared" si="114"/>
        <v>0</v>
      </c>
      <c r="AA70" s="79">
        <f t="shared" si="115"/>
        <v>0</v>
      </c>
      <c r="AB70" s="79">
        <f t="shared" si="116"/>
        <v>0</v>
      </c>
      <c r="AC70" s="80">
        <f t="shared" si="118"/>
        <v>0.99999999999999989</v>
      </c>
    </row>
    <row r="71" spans="2:29" ht="15.6" x14ac:dyDescent="0.3">
      <c r="B71" s="81" t="s">
        <v>201</v>
      </c>
      <c r="C71" s="77">
        <v>369</v>
      </c>
      <c r="D71" s="77">
        <v>187</v>
      </c>
      <c r="E71" s="77">
        <v>141</v>
      </c>
      <c r="F71" s="77">
        <v>64</v>
      </c>
      <c r="G71" s="77">
        <v>11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8">
        <f t="shared" si="119"/>
        <v>772</v>
      </c>
      <c r="P71" s="76" t="str">
        <f t="shared" si="117"/>
        <v>SS505</v>
      </c>
      <c r="Q71" s="79">
        <f t="shared" si="105"/>
        <v>0.47797927461139894</v>
      </c>
      <c r="R71" s="79">
        <f t="shared" si="106"/>
        <v>0.2422279792746114</v>
      </c>
      <c r="S71" s="79">
        <f t="shared" si="107"/>
        <v>0.18264248704663213</v>
      </c>
      <c r="T71" s="79">
        <f t="shared" si="108"/>
        <v>8.2901554404145081E-2</v>
      </c>
      <c r="U71" s="79">
        <f t="shared" si="109"/>
        <v>1.4248704663212436E-2</v>
      </c>
      <c r="V71" s="79">
        <f t="shared" si="110"/>
        <v>0</v>
      </c>
      <c r="W71" s="79">
        <f t="shared" si="111"/>
        <v>0</v>
      </c>
      <c r="X71" s="79">
        <f t="shared" si="112"/>
        <v>0</v>
      </c>
      <c r="Y71" s="79">
        <f t="shared" si="113"/>
        <v>0</v>
      </c>
      <c r="Z71" s="79">
        <f t="shared" si="114"/>
        <v>0</v>
      </c>
      <c r="AA71" s="79">
        <f t="shared" si="115"/>
        <v>0</v>
      </c>
      <c r="AB71" s="79">
        <f t="shared" si="116"/>
        <v>0</v>
      </c>
      <c r="AC71" s="80">
        <f t="shared" si="118"/>
        <v>1</v>
      </c>
    </row>
    <row r="72" spans="2:29" ht="15.6" x14ac:dyDescent="0.3">
      <c r="B72" s="81" t="s">
        <v>202</v>
      </c>
      <c r="C72" s="77">
        <v>652</v>
      </c>
      <c r="D72" s="77">
        <v>676</v>
      </c>
      <c r="E72" s="77">
        <v>317</v>
      </c>
      <c r="F72" s="77">
        <v>78</v>
      </c>
      <c r="G72" s="77">
        <v>51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8">
        <f t="shared" si="119"/>
        <v>1774</v>
      </c>
      <c r="P72" s="76" t="str">
        <f t="shared" si="117"/>
        <v>SS510</v>
      </c>
      <c r="Q72" s="79">
        <f t="shared" si="105"/>
        <v>0.36753100338218714</v>
      </c>
      <c r="R72" s="79">
        <f t="shared" si="106"/>
        <v>0.38105975197294251</v>
      </c>
      <c r="S72" s="79">
        <f t="shared" si="107"/>
        <v>0.17869222096956031</v>
      </c>
      <c r="T72" s="79">
        <f t="shared" si="108"/>
        <v>4.3968432919954906E-2</v>
      </c>
      <c r="U72" s="79">
        <f t="shared" si="109"/>
        <v>2.874859075535513E-2</v>
      </c>
      <c r="V72" s="79">
        <f t="shared" si="110"/>
        <v>0</v>
      </c>
      <c r="W72" s="79">
        <f t="shared" si="111"/>
        <v>0</v>
      </c>
      <c r="X72" s="79">
        <f t="shared" si="112"/>
        <v>0</v>
      </c>
      <c r="Y72" s="79">
        <f t="shared" si="113"/>
        <v>0</v>
      </c>
      <c r="Z72" s="79">
        <f t="shared" si="114"/>
        <v>0</v>
      </c>
      <c r="AA72" s="79">
        <f t="shared" si="115"/>
        <v>0</v>
      </c>
      <c r="AB72" s="79">
        <f t="shared" si="116"/>
        <v>0</v>
      </c>
      <c r="AC72" s="80">
        <f t="shared" si="118"/>
        <v>1</v>
      </c>
    </row>
    <row r="73" spans="2:29" ht="15.6" x14ac:dyDescent="0.3">
      <c r="B73" s="81" t="s">
        <v>203</v>
      </c>
      <c r="C73" s="77">
        <v>733</v>
      </c>
      <c r="D73" s="77">
        <v>691</v>
      </c>
      <c r="E73" s="77">
        <v>444</v>
      </c>
      <c r="F73" s="77">
        <v>118</v>
      </c>
      <c r="G73" s="77">
        <v>39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8">
        <f t="shared" si="119"/>
        <v>2025</v>
      </c>
      <c r="P73" s="76" t="str">
        <f t="shared" si="117"/>
        <v>SS515</v>
      </c>
      <c r="Q73" s="79">
        <f t="shared" si="105"/>
        <v>0.3619753086419753</v>
      </c>
      <c r="R73" s="79">
        <f t="shared" si="106"/>
        <v>0.34123456790123458</v>
      </c>
      <c r="S73" s="79">
        <f t="shared" si="107"/>
        <v>0.21925925925925926</v>
      </c>
      <c r="T73" s="79">
        <f t="shared" si="108"/>
        <v>5.8271604938271604E-2</v>
      </c>
      <c r="U73" s="79">
        <f t="shared" si="109"/>
        <v>1.9259259259259261E-2</v>
      </c>
      <c r="V73" s="79">
        <f t="shared" si="110"/>
        <v>0</v>
      </c>
      <c r="W73" s="79">
        <f t="shared" si="111"/>
        <v>0</v>
      </c>
      <c r="X73" s="79">
        <f t="shared" si="112"/>
        <v>0</v>
      </c>
      <c r="Y73" s="79">
        <f t="shared" si="113"/>
        <v>0</v>
      </c>
      <c r="Z73" s="79">
        <f t="shared" si="114"/>
        <v>0</v>
      </c>
      <c r="AA73" s="79">
        <f t="shared" si="115"/>
        <v>0</v>
      </c>
      <c r="AB73" s="79">
        <f t="shared" si="116"/>
        <v>0</v>
      </c>
      <c r="AC73" s="80">
        <f t="shared" si="118"/>
        <v>1</v>
      </c>
    </row>
    <row r="74" spans="2:29" ht="16.2" thickBot="1" x14ac:dyDescent="0.35">
      <c r="B74" s="81" t="s">
        <v>204</v>
      </c>
      <c r="C74" s="77">
        <v>289</v>
      </c>
      <c r="D74" s="77">
        <v>413</v>
      </c>
      <c r="E74" s="77">
        <v>199</v>
      </c>
      <c r="F74" s="77">
        <v>24</v>
      </c>
      <c r="G74" s="77">
        <v>9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8">
        <f t="shared" si="119"/>
        <v>934</v>
      </c>
      <c r="P74" s="76" t="str">
        <f t="shared" si="117"/>
        <v>SS520</v>
      </c>
      <c r="Q74" s="79">
        <f t="shared" si="105"/>
        <v>0.30942184154175589</v>
      </c>
      <c r="R74" s="79">
        <f t="shared" si="106"/>
        <v>0.44218415417558887</v>
      </c>
      <c r="S74" s="79">
        <f t="shared" si="107"/>
        <v>0.21306209850107066</v>
      </c>
      <c r="T74" s="79">
        <f t="shared" si="108"/>
        <v>2.569593147751606E-2</v>
      </c>
      <c r="U74" s="79">
        <f t="shared" si="109"/>
        <v>9.6359743040685224E-3</v>
      </c>
      <c r="V74" s="79">
        <f t="shared" si="110"/>
        <v>0</v>
      </c>
      <c r="W74" s="79">
        <f t="shared" si="111"/>
        <v>0</v>
      </c>
      <c r="X74" s="79">
        <f t="shared" si="112"/>
        <v>0</v>
      </c>
      <c r="Y74" s="79">
        <f t="shared" si="113"/>
        <v>0</v>
      </c>
      <c r="Z74" s="79">
        <f t="shared" si="114"/>
        <v>0</v>
      </c>
      <c r="AA74" s="79">
        <f t="shared" si="115"/>
        <v>0</v>
      </c>
      <c r="AB74" s="79">
        <f t="shared" si="116"/>
        <v>0</v>
      </c>
      <c r="AC74" s="80">
        <f t="shared" si="118"/>
        <v>0.99999999999999989</v>
      </c>
    </row>
    <row r="75" spans="2:29" ht="16.2" thickBot="1" x14ac:dyDescent="0.35">
      <c r="B75" s="106" t="s">
        <v>111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8"/>
    </row>
    <row r="76" spans="2:29" ht="14.4" thickBot="1" x14ac:dyDescent="0.3"/>
    <row r="77" spans="2:29" ht="18" thickBot="1" x14ac:dyDescent="0.35">
      <c r="B77" s="111" t="s">
        <v>116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3"/>
    </row>
    <row r="78" spans="2:29" ht="18" thickBot="1" x14ac:dyDescent="0.35">
      <c r="B78" s="109" t="s">
        <v>105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94"/>
      <c r="P78" s="109" t="s">
        <v>106</v>
      </c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94"/>
    </row>
    <row r="79" spans="2:29" ht="16.2" thickBot="1" x14ac:dyDescent="0.35">
      <c r="B79" s="65" t="s">
        <v>107</v>
      </c>
      <c r="C79" s="66" t="s">
        <v>17</v>
      </c>
      <c r="D79" s="66" t="s">
        <v>19</v>
      </c>
      <c r="E79" s="66" t="s">
        <v>18</v>
      </c>
      <c r="F79" s="66" t="s">
        <v>123</v>
      </c>
      <c r="G79" s="66" t="s">
        <v>21</v>
      </c>
      <c r="H79" s="66" t="s">
        <v>20</v>
      </c>
      <c r="I79" s="66" t="s">
        <v>39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7" t="s">
        <v>51</v>
      </c>
      <c r="P79" s="68" t="s">
        <v>107</v>
      </c>
      <c r="Q79" s="66" t="str">
        <f>C79</f>
        <v>SNP</v>
      </c>
      <c r="R79" s="66" t="str">
        <f t="shared" ref="R79" si="120">D79</f>
        <v>Conservative</v>
      </c>
      <c r="S79" s="66" t="str">
        <f t="shared" ref="S79" si="121">E79</f>
        <v>Labour</v>
      </c>
      <c r="T79" s="66" t="str">
        <f t="shared" ref="T79" si="122">F79</f>
        <v>Independent</v>
      </c>
      <c r="U79" s="66" t="str">
        <f t="shared" ref="U79" si="123">G79</f>
        <v>Green</v>
      </c>
      <c r="V79" s="66" t="str">
        <f t="shared" ref="V79" si="124">H79</f>
        <v>Lib Dem</v>
      </c>
      <c r="W79" s="66" t="str">
        <f t="shared" ref="W79" si="125">I79</f>
        <v>Family</v>
      </c>
      <c r="X79" s="66">
        <f t="shared" ref="X79" si="126">J79</f>
        <v>0</v>
      </c>
      <c r="Y79" s="66">
        <f t="shared" ref="Y79" si="127">K79</f>
        <v>0</v>
      </c>
      <c r="Z79" s="66">
        <f t="shared" ref="Z79" si="128">L79</f>
        <v>0</v>
      </c>
      <c r="AA79" s="66">
        <f t="shared" ref="AA79" si="129">M79</f>
        <v>0</v>
      </c>
      <c r="AB79" s="66">
        <f t="shared" ref="AB79" si="130">N79</f>
        <v>0</v>
      </c>
      <c r="AC79" s="69" t="s">
        <v>51</v>
      </c>
    </row>
    <row r="80" spans="2:29" ht="15.6" x14ac:dyDescent="0.3">
      <c r="B80" s="70" t="s">
        <v>108</v>
      </c>
      <c r="C80" s="71">
        <v>1483</v>
      </c>
      <c r="D80" s="71">
        <v>893</v>
      </c>
      <c r="E80" s="71">
        <v>829</v>
      </c>
      <c r="F80" s="71">
        <v>303</v>
      </c>
      <c r="G80" s="71">
        <v>182</v>
      </c>
      <c r="H80" s="71">
        <v>91</v>
      </c>
      <c r="I80" s="71">
        <v>53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2">
        <f>SUM(C80:N80)</f>
        <v>3834</v>
      </c>
      <c r="P80" s="73" t="str">
        <f>B80</f>
        <v>Whole Ward</v>
      </c>
      <c r="Q80" s="74">
        <f t="shared" ref="Q80:Q86" si="131">IF(C80&gt;0,C80/O80,0)</f>
        <v>0.38680229525299947</v>
      </c>
      <c r="R80" s="74">
        <f t="shared" ref="R80:R86" si="132">IF(D80&gt;0,D80/O80,0)</f>
        <v>0.23291601460615546</v>
      </c>
      <c r="S80" s="74">
        <f t="shared" ref="S80:S86" si="133">IF(E80&gt;0,E80/O80,0)</f>
        <v>0.21622326551904017</v>
      </c>
      <c r="T80" s="74">
        <f t="shared" ref="T80:T86" si="134">IF(F80&gt;0,F80/O80,0)</f>
        <v>7.9029733959311427E-2</v>
      </c>
      <c r="U80" s="74">
        <f t="shared" ref="U80:U86" si="135">IF(G80&gt;0,G80/O80,0)</f>
        <v>4.747000521648409E-2</v>
      </c>
      <c r="V80" s="74">
        <f t="shared" ref="V80:V86" si="136">IF(H80&gt;0,H80/O80,0)</f>
        <v>2.3735002608242045E-2</v>
      </c>
      <c r="W80" s="74">
        <f t="shared" ref="W80:W86" si="137">IF(I80&gt;0,I80/O80,0)</f>
        <v>1.3823682837767345E-2</v>
      </c>
      <c r="X80" s="74">
        <f t="shared" ref="X80:X86" si="138">IF(J80&gt;0,J80/O80,0)</f>
        <v>0</v>
      </c>
      <c r="Y80" s="74">
        <f t="shared" ref="Y80:Y86" si="139">IF(K80&gt;0,K80/O80,0)</f>
        <v>0</v>
      </c>
      <c r="Z80" s="74">
        <f t="shared" ref="Z80:Z86" si="140">IF(L80&gt;0,L80/O80,0)</f>
        <v>0</v>
      </c>
      <c r="AA80" s="74">
        <f t="shared" ref="AA80:AA86" si="141">IF(M80&gt;0,M80/O80,0)</f>
        <v>0</v>
      </c>
      <c r="AB80" s="74">
        <f t="shared" ref="AB80:AB86" si="142">IF(N80&gt;0,N80/O80,0)</f>
        <v>0</v>
      </c>
      <c r="AC80" s="75">
        <f>SUM(Q80:AB80)</f>
        <v>1</v>
      </c>
    </row>
    <row r="81" spans="2:29" ht="15.6" x14ac:dyDescent="0.3">
      <c r="B81" s="76" t="s">
        <v>109</v>
      </c>
      <c r="C81" s="77">
        <v>965</v>
      </c>
      <c r="D81" s="77">
        <v>569</v>
      </c>
      <c r="E81" s="77">
        <v>504</v>
      </c>
      <c r="F81" s="77">
        <v>219</v>
      </c>
      <c r="G81" s="77">
        <v>128</v>
      </c>
      <c r="H81" s="77">
        <v>38</v>
      </c>
      <c r="I81" s="77">
        <v>31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8">
        <f>SUM(C81:N81)</f>
        <v>2454</v>
      </c>
      <c r="P81" s="76" t="str">
        <f t="shared" ref="P81:P86" si="143">B81</f>
        <v>In Person Total</v>
      </c>
      <c r="Q81" s="79">
        <f t="shared" si="131"/>
        <v>0.3932355338223309</v>
      </c>
      <c r="R81" s="79">
        <f t="shared" si="132"/>
        <v>0.23186634066829667</v>
      </c>
      <c r="S81" s="79">
        <f t="shared" si="133"/>
        <v>0.20537897310513448</v>
      </c>
      <c r="T81" s="79">
        <f t="shared" si="134"/>
        <v>8.9242053789731046E-2</v>
      </c>
      <c r="U81" s="79">
        <f t="shared" si="135"/>
        <v>5.2159739201303991E-2</v>
      </c>
      <c r="V81" s="79">
        <f t="shared" si="136"/>
        <v>1.5484922575387123E-2</v>
      </c>
      <c r="W81" s="79">
        <f t="shared" si="137"/>
        <v>1.263243683781581E-2</v>
      </c>
      <c r="X81" s="79">
        <f t="shared" si="138"/>
        <v>0</v>
      </c>
      <c r="Y81" s="79">
        <f t="shared" si="139"/>
        <v>0</v>
      </c>
      <c r="Z81" s="79">
        <f t="shared" si="140"/>
        <v>0</v>
      </c>
      <c r="AA81" s="79">
        <f t="shared" si="141"/>
        <v>0</v>
      </c>
      <c r="AB81" s="79">
        <f t="shared" si="142"/>
        <v>0</v>
      </c>
      <c r="AC81" s="80">
        <f t="shared" ref="AC81:AC86" si="144">SUM(Q81:AB81)</f>
        <v>1.0000000000000002</v>
      </c>
    </row>
    <row r="82" spans="2:29" ht="15.6" x14ac:dyDescent="0.3">
      <c r="B82" s="73" t="s">
        <v>110</v>
      </c>
      <c r="C82" s="77">
        <v>518</v>
      </c>
      <c r="D82" s="77">
        <v>324</v>
      </c>
      <c r="E82" s="77">
        <v>325</v>
      </c>
      <c r="F82" s="77">
        <v>84</v>
      </c>
      <c r="G82" s="77">
        <v>54</v>
      </c>
      <c r="H82" s="77">
        <v>53</v>
      </c>
      <c r="I82" s="77">
        <v>22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8">
        <f t="shared" ref="O82:O86" si="145">SUM(C82:N82)</f>
        <v>1380</v>
      </c>
      <c r="P82" s="76" t="str">
        <f t="shared" si="143"/>
        <v>Postal Total</v>
      </c>
      <c r="Q82" s="79">
        <f t="shared" si="131"/>
        <v>0.37536231884057969</v>
      </c>
      <c r="R82" s="79">
        <f t="shared" si="132"/>
        <v>0.23478260869565218</v>
      </c>
      <c r="S82" s="79">
        <f t="shared" si="133"/>
        <v>0.23550724637681159</v>
      </c>
      <c r="T82" s="79">
        <f t="shared" si="134"/>
        <v>6.0869565217391307E-2</v>
      </c>
      <c r="U82" s="79">
        <f t="shared" si="135"/>
        <v>3.9130434782608699E-2</v>
      </c>
      <c r="V82" s="79">
        <f t="shared" si="136"/>
        <v>3.8405797101449278E-2</v>
      </c>
      <c r="W82" s="79">
        <f t="shared" si="137"/>
        <v>1.5942028985507246E-2</v>
      </c>
      <c r="X82" s="79">
        <f t="shared" si="138"/>
        <v>0</v>
      </c>
      <c r="Y82" s="79">
        <f t="shared" si="139"/>
        <v>0</v>
      </c>
      <c r="Z82" s="79">
        <f t="shared" si="140"/>
        <v>0</v>
      </c>
      <c r="AA82" s="79">
        <f t="shared" si="141"/>
        <v>0</v>
      </c>
      <c r="AB82" s="79">
        <f t="shared" si="142"/>
        <v>0</v>
      </c>
      <c r="AC82" s="80">
        <f t="shared" si="144"/>
        <v>0.99999999999999989</v>
      </c>
    </row>
    <row r="83" spans="2:29" ht="15.6" x14ac:dyDescent="0.3">
      <c r="B83" s="81" t="s">
        <v>205</v>
      </c>
      <c r="C83" s="77">
        <v>303</v>
      </c>
      <c r="D83" s="77">
        <v>195</v>
      </c>
      <c r="E83" s="77">
        <v>146</v>
      </c>
      <c r="F83" s="77">
        <v>108</v>
      </c>
      <c r="G83" s="77">
        <v>38</v>
      </c>
      <c r="H83" s="77">
        <v>14</v>
      </c>
      <c r="I83" s="77">
        <v>7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8">
        <f t="shared" si="145"/>
        <v>811</v>
      </c>
      <c r="P83" s="76" t="str">
        <f t="shared" si="143"/>
        <v>SS610</v>
      </c>
      <c r="Q83" s="79">
        <f t="shared" si="131"/>
        <v>0.37361282367447596</v>
      </c>
      <c r="R83" s="79">
        <f t="shared" si="132"/>
        <v>0.24044389642416769</v>
      </c>
      <c r="S83" s="79">
        <f t="shared" si="133"/>
        <v>0.18002466091245375</v>
      </c>
      <c r="T83" s="79">
        <f t="shared" si="134"/>
        <v>0.13316892725030827</v>
      </c>
      <c r="U83" s="79">
        <f t="shared" si="135"/>
        <v>4.6855733662145502E-2</v>
      </c>
      <c r="V83" s="79">
        <f t="shared" si="136"/>
        <v>1.7262638717632551E-2</v>
      </c>
      <c r="W83" s="79">
        <f t="shared" si="137"/>
        <v>8.6313193588162754E-3</v>
      </c>
      <c r="X83" s="79">
        <f t="shared" si="138"/>
        <v>0</v>
      </c>
      <c r="Y83" s="79">
        <f t="shared" si="139"/>
        <v>0</v>
      </c>
      <c r="Z83" s="79">
        <f t="shared" si="140"/>
        <v>0</v>
      </c>
      <c r="AA83" s="79">
        <f t="shared" si="141"/>
        <v>0</v>
      </c>
      <c r="AB83" s="79">
        <f t="shared" si="142"/>
        <v>0</v>
      </c>
      <c r="AC83" s="80">
        <f t="shared" si="144"/>
        <v>0.99999999999999989</v>
      </c>
    </row>
    <row r="84" spans="2:29" ht="15.6" x14ac:dyDescent="0.3">
      <c r="B84" s="81" t="s">
        <v>206</v>
      </c>
      <c r="C84" s="77">
        <v>330</v>
      </c>
      <c r="D84" s="77">
        <v>202</v>
      </c>
      <c r="E84" s="77">
        <v>204</v>
      </c>
      <c r="F84" s="77">
        <v>39</v>
      </c>
      <c r="G84" s="77">
        <v>51</v>
      </c>
      <c r="H84" s="77">
        <v>17</v>
      </c>
      <c r="I84" s="77">
        <v>21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8">
        <f t="shared" si="145"/>
        <v>864</v>
      </c>
      <c r="P84" s="76" t="str">
        <f t="shared" si="143"/>
        <v>SS620</v>
      </c>
      <c r="Q84" s="79">
        <f t="shared" si="131"/>
        <v>0.38194444444444442</v>
      </c>
      <c r="R84" s="79">
        <f t="shared" si="132"/>
        <v>0.23379629629629631</v>
      </c>
      <c r="S84" s="79">
        <f t="shared" si="133"/>
        <v>0.2361111111111111</v>
      </c>
      <c r="T84" s="79">
        <f t="shared" si="134"/>
        <v>4.5138888888888888E-2</v>
      </c>
      <c r="U84" s="79">
        <f t="shared" si="135"/>
        <v>5.9027777777777776E-2</v>
      </c>
      <c r="V84" s="79">
        <f t="shared" si="136"/>
        <v>1.9675925925925927E-2</v>
      </c>
      <c r="W84" s="79">
        <f t="shared" si="137"/>
        <v>2.4305555555555556E-2</v>
      </c>
      <c r="X84" s="79">
        <f t="shared" si="138"/>
        <v>0</v>
      </c>
      <c r="Y84" s="79">
        <f t="shared" si="139"/>
        <v>0</v>
      </c>
      <c r="Z84" s="79">
        <f t="shared" si="140"/>
        <v>0</v>
      </c>
      <c r="AA84" s="79">
        <f t="shared" si="141"/>
        <v>0</v>
      </c>
      <c r="AB84" s="79">
        <f t="shared" si="142"/>
        <v>0</v>
      </c>
      <c r="AC84" s="80">
        <f t="shared" si="144"/>
        <v>1</v>
      </c>
    </row>
    <row r="85" spans="2:29" ht="15.6" x14ac:dyDescent="0.3">
      <c r="B85" s="81" t="s">
        <v>207</v>
      </c>
      <c r="C85" s="77">
        <v>352</v>
      </c>
      <c r="D85" s="77">
        <v>155</v>
      </c>
      <c r="E85" s="77">
        <v>207</v>
      </c>
      <c r="F85" s="77">
        <v>71</v>
      </c>
      <c r="G85" s="77">
        <v>26</v>
      </c>
      <c r="H85" s="77">
        <v>26</v>
      </c>
      <c r="I85" s="77">
        <v>9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8">
        <f t="shared" si="145"/>
        <v>846</v>
      </c>
      <c r="P85" s="76" t="str">
        <f t="shared" si="143"/>
        <v>SS625^</v>
      </c>
      <c r="Q85" s="79">
        <f t="shared" si="131"/>
        <v>0.4160756501182033</v>
      </c>
      <c r="R85" s="79">
        <f t="shared" si="132"/>
        <v>0.18321513002364065</v>
      </c>
      <c r="S85" s="79">
        <f t="shared" si="133"/>
        <v>0.24468085106382978</v>
      </c>
      <c r="T85" s="79">
        <f t="shared" si="134"/>
        <v>8.3924349881796687E-2</v>
      </c>
      <c r="U85" s="79">
        <f t="shared" si="135"/>
        <v>3.0732860520094562E-2</v>
      </c>
      <c r="V85" s="79">
        <f t="shared" si="136"/>
        <v>3.0732860520094562E-2</v>
      </c>
      <c r="W85" s="79">
        <f t="shared" si="137"/>
        <v>1.0638297872340425E-2</v>
      </c>
      <c r="X85" s="79">
        <f t="shared" si="138"/>
        <v>0</v>
      </c>
      <c r="Y85" s="79">
        <f t="shared" si="139"/>
        <v>0</v>
      </c>
      <c r="Z85" s="79">
        <f t="shared" si="140"/>
        <v>0</v>
      </c>
      <c r="AA85" s="79">
        <f t="shared" si="141"/>
        <v>0</v>
      </c>
      <c r="AB85" s="79">
        <f t="shared" si="142"/>
        <v>0</v>
      </c>
      <c r="AC85" s="80">
        <f t="shared" si="144"/>
        <v>0.99999999999999989</v>
      </c>
    </row>
    <row r="86" spans="2:29" ht="16.2" thickBot="1" x14ac:dyDescent="0.35">
      <c r="B86" s="81" t="s">
        <v>208</v>
      </c>
      <c r="C86" s="77">
        <v>498</v>
      </c>
      <c r="D86" s="77">
        <v>341</v>
      </c>
      <c r="E86" s="77">
        <v>271</v>
      </c>
      <c r="F86" s="77">
        <v>86</v>
      </c>
      <c r="G86" s="77">
        <v>67</v>
      </c>
      <c r="H86" s="77">
        <v>34</v>
      </c>
      <c r="I86" s="77">
        <v>17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8">
        <f t="shared" si="145"/>
        <v>1314</v>
      </c>
      <c r="P86" s="76" t="str">
        <f t="shared" si="143"/>
        <v>SS630^</v>
      </c>
      <c r="Q86" s="79">
        <f t="shared" si="131"/>
        <v>0.37899543378995432</v>
      </c>
      <c r="R86" s="79">
        <f t="shared" si="132"/>
        <v>0.25951293759512939</v>
      </c>
      <c r="S86" s="79">
        <f t="shared" si="133"/>
        <v>0.20624048706240486</v>
      </c>
      <c r="T86" s="79">
        <f t="shared" si="134"/>
        <v>6.5449010654490103E-2</v>
      </c>
      <c r="U86" s="79">
        <f t="shared" si="135"/>
        <v>5.0989345509893452E-2</v>
      </c>
      <c r="V86" s="79">
        <f t="shared" si="136"/>
        <v>2.5875190258751901E-2</v>
      </c>
      <c r="W86" s="79">
        <f t="shared" si="137"/>
        <v>1.2937595129375951E-2</v>
      </c>
      <c r="X86" s="79">
        <f t="shared" si="138"/>
        <v>0</v>
      </c>
      <c r="Y86" s="79">
        <f t="shared" si="139"/>
        <v>0</v>
      </c>
      <c r="Z86" s="79">
        <f t="shared" si="140"/>
        <v>0</v>
      </c>
      <c r="AA86" s="79">
        <f t="shared" si="141"/>
        <v>0</v>
      </c>
      <c r="AB86" s="79">
        <f t="shared" si="142"/>
        <v>0</v>
      </c>
      <c r="AC86" s="80">
        <f t="shared" si="144"/>
        <v>0.99999999999999978</v>
      </c>
    </row>
    <row r="87" spans="2:29" ht="16.2" thickBot="1" x14ac:dyDescent="0.35">
      <c r="B87" s="106" t="s">
        <v>111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8"/>
    </row>
    <row r="88" spans="2:29" ht="14.4" thickBot="1" x14ac:dyDescent="0.3"/>
    <row r="89" spans="2:29" ht="18" thickBot="1" x14ac:dyDescent="0.35">
      <c r="B89" s="111" t="s">
        <v>117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3"/>
    </row>
    <row r="90" spans="2:29" ht="18" thickBot="1" x14ac:dyDescent="0.35">
      <c r="B90" s="109" t="s">
        <v>105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94"/>
      <c r="P90" s="109" t="s">
        <v>106</v>
      </c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94"/>
    </row>
    <row r="91" spans="2:29" ht="16.2" thickBot="1" x14ac:dyDescent="0.35">
      <c r="B91" s="65" t="s">
        <v>107</v>
      </c>
      <c r="C91" s="66" t="s">
        <v>17</v>
      </c>
      <c r="D91" s="66" t="s">
        <v>123</v>
      </c>
      <c r="E91" s="66" t="s">
        <v>18</v>
      </c>
      <c r="F91" s="66" t="s">
        <v>19</v>
      </c>
      <c r="G91" s="66" t="s">
        <v>21</v>
      </c>
      <c r="H91" s="66" t="s">
        <v>20</v>
      </c>
      <c r="I91" s="66" t="s">
        <v>39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7" t="s">
        <v>51</v>
      </c>
      <c r="P91" s="68" t="s">
        <v>107</v>
      </c>
      <c r="Q91" s="66" t="str">
        <f>C91</f>
        <v>SNP</v>
      </c>
      <c r="R91" s="66" t="str">
        <f t="shared" ref="R91" si="146">D91</f>
        <v>Independent</v>
      </c>
      <c r="S91" s="66" t="str">
        <f t="shared" ref="S91" si="147">E91</f>
        <v>Labour</v>
      </c>
      <c r="T91" s="66" t="str">
        <f t="shared" ref="T91" si="148">F91</f>
        <v>Conservative</v>
      </c>
      <c r="U91" s="66" t="str">
        <f t="shared" ref="U91" si="149">G91</f>
        <v>Green</v>
      </c>
      <c r="V91" s="66" t="str">
        <f t="shared" ref="V91" si="150">H91</f>
        <v>Lib Dem</v>
      </c>
      <c r="W91" s="66" t="str">
        <f t="shared" ref="W91" si="151">I91</f>
        <v>Family</v>
      </c>
      <c r="X91" s="66">
        <f t="shared" ref="X91" si="152">J91</f>
        <v>0</v>
      </c>
      <c r="Y91" s="66">
        <f t="shared" ref="Y91" si="153">K91</f>
        <v>0</v>
      </c>
      <c r="Z91" s="66">
        <f t="shared" ref="Z91" si="154">L91</f>
        <v>0</v>
      </c>
      <c r="AA91" s="66">
        <f t="shared" ref="AA91" si="155">M91</f>
        <v>0</v>
      </c>
      <c r="AB91" s="66">
        <f t="shared" ref="AB91" si="156">N91</f>
        <v>0</v>
      </c>
      <c r="AC91" s="69" t="s">
        <v>51</v>
      </c>
    </row>
    <row r="92" spans="2:29" ht="15.6" x14ac:dyDescent="0.3">
      <c r="B92" s="70" t="s">
        <v>108</v>
      </c>
      <c r="C92" s="71">
        <v>1055</v>
      </c>
      <c r="D92" s="71">
        <v>955</v>
      </c>
      <c r="E92" s="71">
        <v>762</v>
      </c>
      <c r="F92" s="71">
        <v>702</v>
      </c>
      <c r="G92" s="71">
        <v>87</v>
      </c>
      <c r="H92" s="71">
        <v>77</v>
      </c>
      <c r="I92" s="71">
        <v>41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72">
        <f>SUM(C92:N92)</f>
        <v>3679</v>
      </c>
      <c r="P92" s="73" t="str">
        <f>B92</f>
        <v>Whole Ward</v>
      </c>
      <c r="Q92" s="74">
        <f t="shared" ref="Q92:Q98" si="157">IF(C92&gt;0,C92/O92,0)</f>
        <v>0.28676270725740688</v>
      </c>
      <c r="R92" s="74">
        <f t="shared" ref="R92:R98" si="158">IF(D92&gt;0,D92/O92,0)</f>
        <v>0.25958140799130197</v>
      </c>
      <c r="S92" s="74">
        <f t="shared" ref="S92:S98" si="159">IF(E92&gt;0,E92/O92,0)</f>
        <v>0.20712150040771948</v>
      </c>
      <c r="T92" s="74">
        <f t="shared" ref="T92:T98" si="160">IF(F92&gt;0,F92/O92,0)</f>
        <v>0.19081272084805653</v>
      </c>
      <c r="U92" s="74">
        <f t="shared" ref="U92:U98" si="161">IF(G92&gt;0,G92/O92,0)</f>
        <v>2.3647730361511281E-2</v>
      </c>
      <c r="V92" s="74">
        <f t="shared" ref="V92:V98" si="162">IF(H92&gt;0,H92/O92,0)</f>
        <v>2.0929600434900789E-2</v>
      </c>
      <c r="W92" s="74">
        <f t="shared" ref="W92:W98" si="163">IF(I92&gt;0,I92/O92,0)</f>
        <v>1.1144332699103017E-2</v>
      </c>
      <c r="X92" s="74">
        <f t="shared" ref="X92:X98" si="164">IF(J92&gt;0,J92/O92,0)</f>
        <v>0</v>
      </c>
      <c r="Y92" s="74">
        <f t="shared" ref="Y92:Y98" si="165">IF(K92&gt;0,K92/O92,0)</f>
        <v>0</v>
      </c>
      <c r="Z92" s="74">
        <f t="shared" ref="Z92:Z98" si="166">IF(L92&gt;0,L92/O92,0)</f>
        <v>0</v>
      </c>
      <c r="AA92" s="74">
        <f t="shared" ref="AA92:AA98" si="167">IF(M92&gt;0,M92/O92,0)</f>
        <v>0</v>
      </c>
      <c r="AB92" s="74">
        <f t="shared" ref="AB92:AB98" si="168">IF(N92&gt;0,N92/O92,0)</f>
        <v>0</v>
      </c>
      <c r="AC92" s="75">
        <f>SUM(Q92:AB92)</f>
        <v>0.99999999999999989</v>
      </c>
    </row>
    <row r="93" spans="2:29" ht="15.6" x14ac:dyDescent="0.3">
      <c r="B93" s="76" t="s">
        <v>109</v>
      </c>
      <c r="C93" s="77">
        <v>721</v>
      </c>
      <c r="D93" s="77">
        <v>695</v>
      </c>
      <c r="E93" s="77">
        <v>486</v>
      </c>
      <c r="F93" s="77">
        <v>473</v>
      </c>
      <c r="G93" s="77">
        <v>76</v>
      </c>
      <c r="H93" s="77">
        <v>50</v>
      </c>
      <c r="I93" s="77">
        <v>30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8">
        <f>SUM(C93:N93)</f>
        <v>2531</v>
      </c>
      <c r="P93" s="76" t="str">
        <f t="shared" ref="P93:P98" si="169">B93</f>
        <v>In Person Total</v>
      </c>
      <c r="Q93" s="79">
        <f t="shared" si="157"/>
        <v>0.28486764124851838</v>
      </c>
      <c r="R93" s="79">
        <f t="shared" si="158"/>
        <v>0.27459502173054129</v>
      </c>
      <c r="S93" s="79">
        <f t="shared" si="159"/>
        <v>0.1920189648360332</v>
      </c>
      <c r="T93" s="79">
        <f t="shared" si="160"/>
        <v>0.18688265507704466</v>
      </c>
      <c r="U93" s="79">
        <f t="shared" si="161"/>
        <v>3.0027657052548399E-2</v>
      </c>
      <c r="V93" s="79">
        <f t="shared" si="162"/>
        <v>1.9755037534571317E-2</v>
      </c>
      <c r="W93" s="79">
        <f t="shared" si="163"/>
        <v>1.1853022520742789E-2</v>
      </c>
      <c r="X93" s="79">
        <f t="shared" si="164"/>
        <v>0</v>
      </c>
      <c r="Y93" s="79">
        <f t="shared" si="165"/>
        <v>0</v>
      </c>
      <c r="Z93" s="79">
        <f t="shared" si="166"/>
        <v>0</v>
      </c>
      <c r="AA93" s="79">
        <f t="shared" si="167"/>
        <v>0</v>
      </c>
      <c r="AB93" s="79">
        <f t="shared" si="168"/>
        <v>0</v>
      </c>
      <c r="AC93" s="80">
        <f t="shared" ref="AC93:AC98" si="170">SUM(Q93:AB93)</f>
        <v>1</v>
      </c>
    </row>
    <row r="94" spans="2:29" ht="15.6" x14ac:dyDescent="0.3">
      <c r="B94" s="73" t="s">
        <v>110</v>
      </c>
      <c r="C94" s="77">
        <v>334</v>
      </c>
      <c r="D94" s="77">
        <v>260</v>
      </c>
      <c r="E94" s="77">
        <v>276</v>
      </c>
      <c r="F94" s="77">
        <v>229</v>
      </c>
      <c r="G94" s="77">
        <v>11</v>
      </c>
      <c r="H94" s="77">
        <v>27</v>
      </c>
      <c r="I94" s="77">
        <v>11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8">
        <f t="shared" ref="O94:O98" si="171">SUM(C94:N94)</f>
        <v>1148</v>
      </c>
      <c r="P94" s="76" t="str">
        <f t="shared" si="169"/>
        <v>Postal Total</v>
      </c>
      <c r="Q94" s="79">
        <f t="shared" si="157"/>
        <v>0.29094076655052264</v>
      </c>
      <c r="R94" s="79">
        <f t="shared" si="158"/>
        <v>0.2264808362369338</v>
      </c>
      <c r="S94" s="79">
        <f t="shared" si="159"/>
        <v>0.24041811846689895</v>
      </c>
      <c r="T94" s="79">
        <f t="shared" si="160"/>
        <v>0.19947735191637631</v>
      </c>
      <c r="U94" s="79">
        <f t="shared" si="161"/>
        <v>9.5818815331010446E-3</v>
      </c>
      <c r="V94" s="79">
        <f t="shared" si="162"/>
        <v>2.3519163763066203E-2</v>
      </c>
      <c r="W94" s="79">
        <f t="shared" si="163"/>
        <v>9.5818815331010446E-3</v>
      </c>
      <c r="X94" s="79">
        <f t="shared" si="164"/>
        <v>0</v>
      </c>
      <c r="Y94" s="79">
        <f t="shared" si="165"/>
        <v>0</v>
      </c>
      <c r="Z94" s="79">
        <f t="shared" si="166"/>
        <v>0</v>
      </c>
      <c r="AA94" s="79">
        <f t="shared" si="167"/>
        <v>0</v>
      </c>
      <c r="AB94" s="79">
        <f t="shared" si="168"/>
        <v>0</v>
      </c>
      <c r="AC94" s="80">
        <f t="shared" si="170"/>
        <v>0.99999999999999989</v>
      </c>
    </row>
    <row r="95" spans="2:29" ht="31.2" x14ac:dyDescent="0.3">
      <c r="B95" s="81" t="s">
        <v>210</v>
      </c>
      <c r="C95" s="77">
        <v>250</v>
      </c>
      <c r="D95" s="77">
        <v>206</v>
      </c>
      <c r="E95" s="77">
        <v>218</v>
      </c>
      <c r="F95" s="77">
        <v>200</v>
      </c>
      <c r="G95" s="77">
        <v>10</v>
      </c>
      <c r="H95" s="77">
        <v>20</v>
      </c>
      <c r="I95" s="77">
        <v>5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8">
        <f t="shared" si="171"/>
        <v>909</v>
      </c>
      <c r="P95" s="76" t="str">
        <f t="shared" si="169"/>
        <v>SS700 &amp; SS705^!</v>
      </c>
      <c r="Q95" s="79">
        <f t="shared" si="157"/>
        <v>0.27502750275027504</v>
      </c>
      <c r="R95" s="79">
        <f t="shared" si="158"/>
        <v>0.22662266226622663</v>
      </c>
      <c r="S95" s="79">
        <f t="shared" si="159"/>
        <v>0.23982398239823982</v>
      </c>
      <c r="T95" s="79">
        <f t="shared" si="160"/>
        <v>0.22002200220022003</v>
      </c>
      <c r="U95" s="79">
        <f t="shared" si="161"/>
        <v>1.1001100110011002E-2</v>
      </c>
      <c r="V95" s="79">
        <f t="shared" si="162"/>
        <v>2.2002200220022004E-2</v>
      </c>
      <c r="W95" s="79">
        <f t="shared" si="163"/>
        <v>5.5005500550055009E-3</v>
      </c>
      <c r="X95" s="79">
        <f t="shared" si="164"/>
        <v>0</v>
      </c>
      <c r="Y95" s="79">
        <f t="shared" si="165"/>
        <v>0</v>
      </c>
      <c r="Z95" s="79">
        <f t="shared" si="166"/>
        <v>0</v>
      </c>
      <c r="AA95" s="79">
        <f t="shared" si="167"/>
        <v>0</v>
      </c>
      <c r="AB95" s="79">
        <f t="shared" si="168"/>
        <v>0</v>
      </c>
      <c r="AC95" s="80">
        <f t="shared" si="170"/>
        <v>1</v>
      </c>
    </row>
    <row r="96" spans="2:29" ht="15.6" x14ac:dyDescent="0.3">
      <c r="B96" s="81" t="s">
        <v>211</v>
      </c>
      <c r="C96" s="77">
        <v>260</v>
      </c>
      <c r="D96" s="77">
        <v>294</v>
      </c>
      <c r="E96" s="77">
        <v>154</v>
      </c>
      <c r="F96" s="77">
        <v>137</v>
      </c>
      <c r="G96" s="77">
        <v>16</v>
      </c>
      <c r="H96" s="77">
        <v>14</v>
      </c>
      <c r="I96" s="77">
        <v>8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8">
        <f t="shared" si="171"/>
        <v>883</v>
      </c>
      <c r="P96" s="76" t="str">
        <f t="shared" si="169"/>
        <v>SS710^</v>
      </c>
      <c r="Q96" s="79">
        <f t="shared" si="157"/>
        <v>0.29445073612684031</v>
      </c>
      <c r="R96" s="79">
        <f t="shared" si="158"/>
        <v>0.33295583238958099</v>
      </c>
      <c r="S96" s="79">
        <f t="shared" si="159"/>
        <v>0.17440543601359004</v>
      </c>
      <c r="T96" s="79">
        <f t="shared" si="160"/>
        <v>0.1551528878822197</v>
      </c>
      <c r="U96" s="79">
        <f t="shared" si="161"/>
        <v>1.8120045300113252E-2</v>
      </c>
      <c r="V96" s="79">
        <f t="shared" si="162"/>
        <v>1.5855039637599093E-2</v>
      </c>
      <c r="W96" s="79">
        <f t="shared" si="163"/>
        <v>9.0600226500566258E-3</v>
      </c>
      <c r="X96" s="79">
        <f t="shared" si="164"/>
        <v>0</v>
      </c>
      <c r="Y96" s="79">
        <f t="shared" si="165"/>
        <v>0</v>
      </c>
      <c r="Z96" s="79">
        <f t="shared" si="166"/>
        <v>0</v>
      </c>
      <c r="AA96" s="79">
        <f t="shared" si="167"/>
        <v>0</v>
      </c>
      <c r="AB96" s="79">
        <f t="shared" si="168"/>
        <v>0</v>
      </c>
      <c r="AC96" s="80">
        <f t="shared" si="170"/>
        <v>1</v>
      </c>
    </row>
    <row r="97" spans="2:29" ht="15.6" x14ac:dyDescent="0.3">
      <c r="B97" s="81" t="s">
        <v>209</v>
      </c>
      <c r="C97" s="77">
        <v>221</v>
      </c>
      <c r="D97" s="77">
        <v>148</v>
      </c>
      <c r="E97" s="77">
        <v>114</v>
      </c>
      <c r="F97" s="77">
        <v>132</v>
      </c>
      <c r="G97" s="77">
        <v>7</v>
      </c>
      <c r="H97" s="77">
        <v>12</v>
      </c>
      <c r="I97" s="77">
        <v>14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8">
        <f t="shared" si="171"/>
        <v>648</v>
      </c>
      <c r="P97" s="76" t="str">
        <f t="shared" si="169"/>
        <v>SS715</v>
      </c>
      <c r="Q97" s="79">
        <f t="shared" si="157"/>
        <v>0.3410493827160494</v>
      </c>
      <c r="R97" s="79">
        <f t="shared" si="158"/>
        <v>0.22839506172839505</v>
      </c>
      <c r="S97" s="79">
        <f t="shared" si="159"/>
        <v>0.17592592592592593</v>
      </c>
      <c r="T97" s="79">
        <f t="shared" si="160"/>
        <v>0.20370370370370369</v>
      </c>
      <c r="U97" s="79">
        <f t="shared" si="161"/>
        <v>1.0802469135802469E-2</v>
      </c>
      <c r="V97" s="79">
        <f t="shared" si="162"/>
        <v>1.8518518518518517E-2</v>
      </c>
      <c r="W97" s="79">
        <f t="shared" si="163"/>
        <v>2.1604938271604937E-2</v>
      </c>
      <c r="X97" s="79">
        <f t="shared" si="164"/>
        <v>0</v>
      </c>
      <c r="Y97" s="79">
        <f t="shared" si="165"/>
        <v>0</v>
      </c>
      <c r="Z97" s="79">
        <f t="shared" si="166"/>
        <v>0</v>
      </c>
      <c r="AA97" s="79">
        <f t="shared" si="167"/>
        <v>0</v>
      </c>
      <c r="AB97" s="79">
        <f t="shared" si="168"/>
        <v>0</v>
      </c>
      <c r="AC97" s="80">
        <f t="shared" si="170"/>
        <v>1</v>
      </c>
    </row>
    <row r="98" spans="2:29" ht="16.2" thickBot="1" x14ac:dyDescent="0.35">
      <c r="B98" s="81" t="s">
        <v>212</v>
      </c>
      <c r="C98" s="77">
        <v>323</v>
      </c>
      <c r="D98" s="77">
        <v>306</v>
      </c>
      <c r="E98" s="77">
        <v>276</v>
      </c>
      <c r="F98" s="77">
        <v>233</v>
      </c>
      <c r="G98" s="77">
        <v>54</v>
      </c>
      <c r="H98" s="77">
        <v>31</v>
      </c>
      <c r="I98" s="77">
        <v>14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8">
        <f t="shared" si="171"/>
        <v>1237</v>
      </c>
      <c r="P98" s="76" t="str">
        <f t="shared" si="169"/>
        <v>SS720!</v>
      </c>
      <c r="Q98" s="79">
        <f t="shared" si="157"/>
        <v>0.2611156022635408</v>
      </c>
      <c r="R98" s="79">
        <f t="shared" si="158"/>
        <v>0.24737267582861763</v>
      </c>
      <c r="S98" s="79">
        <f t="shared" si="159"/>
        <v>0.22312045270816491</v>
      </c>
      <c r="T98" s="79">
        <f t="shared" si="160"/>
        <v>0.1883589329021827</v>
      </c>
      <c r="U98" s="79">
        <f t="shared" si="161"/>
        <v>4.3654001616814875E-2</v>
      </c>
      <c r="V98" s="79">
        <f t="shared" si="162"/>
        <v>2.5060630557801132E-2</v>
      </c>
      <c r="W98" s="79">
        <f t="shared" si="163"/>
        <v>1.131770412287793E-2</v>
      </c>
      <c r="X98" s="79">
        <f t="shared" si="164"/>
        <v>0</v>
      </c>
      <c r="Y98" s="79">
        <f t="shared" si="165"/>
        <v>0</v>
      </c>
      <c r="Z98" s="79">
        <f t="shared" si="166"/>
        <v>0</v>
      </c>
      <c r="AA98" s="79">
        <f t="shared" si="167"/>
        <v>0</v>
      </c>
      <c r="AB98" s="79">
        <f t="shared" si="168"/>
        <v>0</v>
      </c>
      <c r="AC98" s="80">
        <f t="shared" si="170"/>
        <v>1</v>
      </c>
    </row>
    <row r="99" spans="2:29" ht="16.2" thickBot="1" x14ac:dyDescent="0.35">
      <c r="B99" s="106" t="s">
        <v>111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8"/>
    </row>
  </sheetData>
  <mergeCells count="28">
    <mergeCell ref="B2:AC2"/>
    <mergeCell ref="B3:O3"/>
    <mergeCell ref="P3:AC3"/>
    <mergeCell ref="B18:AC18"/>
    <mergeCell ref="B20:AC20"/>
    <mergeCell ref="B21:O21"/>
    <mergeCell ref="P21:AC21"/>
    <mergeCell ref="B35:AC35"/>
    <mergeCell ref="B37:AC37"/>
    <mergeCell ref="B38:O38"/>
    <mergeCell ref="P38:AC38"/>
    <mergeCell ref="B47:AC47"/>
    <mergeCell ref="B49:AC49"/>
    <mergeCell ref="B50:O50"/>
    <mergeCell ref="P50:AC50"/>
    <mergeCell ref="B63:AC63"/>
    <mergeCell ref="B65:AC65"/>
    <mergeCell ref="B66:O66"/>
    <mergeCell ref="P66:AC66"/>
    <mergeCell ref="B75:AC75"/>
    <mergeCell ref="B77:AC77"/>
    <mergeCell ref="B99:AC99"/>
    <mergeCell ref="B78:O78"/>
    <mergeCell ref="P78:AC78"/>
    <mergeCell ref="B87:AC87"/>
    <mergeCell ref="B89:AC89"/>
    <mergeCell ref="B90:O90"/>
    <mergeCell ref="P90:AC90"/>
  </mergeCells>
  <conditionalFormatting sqref="Q23:AB23">
    <cfRule type="top10" dxfId="175" priority="273" rank="1"/>
  </conditionalFormatting>
  <conditionalFormatting sqref="Q24:AB24">
    <cfRule type="top10" dxfId="174" priority="272" rank="1"/>
  </conditionalFormatting>
  <conditionalFormatting sqref="Q25:AB25">
    <cfRule type="top10" dxfId="173" priority="271" rank="1"/>
  </conditionalFormatting>
  <conditionalFormatting sqref="Q26:AB26">
    <cfRule type="top10" dxfId="172" priority="270" rank="1"/>
  </conditionalFormatting>
  <conditionalFormatting sqref="Q27:AB27">
    <cfRule type="top10" dxfId="171" priority="269" rank="1"/>
  </conditionalFormatting>
  <conditionalFormatting sqref="Q28:AB28">
    <cfRule type="top10" dxfId="170" priority="268" rank="1"/>
  </conditionalFormatting>
  <conditionalFormatting sqref="Q29:AB29">
    <cfRule type="top10" dxfId="169" priority="267" rank="1"/>
  </conditionalFormatting>
  <conditionalFormatting sqref="Q30:AB30">
    <cfRule type="top10" dxfId="168" priority="266" rank="1"/>
  </conditionalFormatting>
  <conditionalFormatting sqref="Q31:AB31">
    <cfRule type="top10" dxfId="167" priority="265" rank="1"/>
  </conditionalFormatting>
  <conditionalFormatting sqref="Q32:AB32">
    <cfRule type="top10" dxfId="166" priority="264" rank="1"/>
  </conditionalFormatting>
  <conditionalFormatting sqref="Q33:AB33">
    <cfRule type="top10" dxfId="165" priority="263" rank="1"/>
  </conditionalFormatting>
  <conditionalFormatting sqref="Q34:AB34">
    <cfRule type="top10" dxfId="164" priority="262" rank="1"/>
  </conditionalFormatting>
  <conditionalFormatting sqref="C22:N22">
    <cfRule type="containsText" dxfId="163" priority="243" operator="containsText" text="Family">
      <formula>NOT(ISERROR(SEARCH("Family",C22)))</formula>
    </cfRule>
    <cfRule type="containsText" dxfId="162" priority="244" operator="containsText" text="Alba">
      <formula>NOT(ISERROR(SEARCH("Alba",C22)))</formula>
    </cfRule>
    <cfRule type="containsText" dxfId="161" priority="245" operator="containsText" text="Ind">
      <formula>NOT(ISERROR(SEARCH("Ind",C22)))</formula>
    </cfRule>
    <cfRule type="containsText" dxfId="160" priority="246" operator="containsText" text="Lib Dem">
      <formula>NOT(ISERROR(SEARCH("Lib Dem",C22)))</formula>
    </cfRule>
    <cfRule type="containsText" dxfId="159" priority="247" operator="containsText" text="Green">
      <formula>NOT(ISERROR(SEARCH("Green",C22)))</formula>
    </cfRule>
    <cfRule type="containsText" dxfId="158" priority="248" operator="containsText" text="Conservative">
      <formula>NOT(ISERROR(SEARCH("Conservative",C22)))</formula>
    </cfRule>
    <cfRule type="containsText" dxfId="157" priority="249" operator="containsText" text="SNP">
      <formula>NOT(ISERROR(SEARCH("SNP",C22)))</formula>
    </cfRule>
    <cfRule type="containsText" dxfId="156" priority="250" operator="containsText" text="Labour">
      <formula>NOT(ISERROR(SEARCH("Labour",C22)))</formula>
    </cfRule>
  </conditionalFormatting>
  <conditionalFormatting sqref="Q22:AA22">
    <cfRule type="containsText" dxfId="155" priority="235" operator="containsText" text="Family">
      <formula>NOT(ISERROR(SEARCH("Family",Q22)))</formula>
    </cfRule>
    <cfRule type="containsText" dxfId="154" priority="236" operator="containsText" text="Alba">
      <formula>NOT(ISERROR(SEARCH("Alba",Q22)))</formula>
    </cfRule>
    <cfRule type="containsText" dxfId="153" priority="237" operator="containsText" text="Ind">
      <formula>NOT(ISERROR(SEARCH("Ind",Q22)))</formula>
    </cfRule>
    <cfRule type="containsText" dxfId="152" priority="238" operator="containsText" text="Lib Dem">
      <formula>NOT(ISERROR(SEARCH("Lib Dem",Q22)))</formula>
    </cfRule>
    <cfRule type="containsText" dxfId="151" priority="239" operator="containsText" text="Green">
      <formula>NOT(ISERROR(SEARCH("Green",Q22)))</formula>
    </cfRule>
    <cfRule type="containsText" dxfId="150" priority="240" operator="containsText" text="Conservative">
      <formula>NOT(ISERROR(SEARCH("Conservative",Q22)))</formula>
    </cfRule>
    <cfRule type="containsText" dxfId="149" priority="241" operator="containsText" text="SNP">
      <formula>NOT(ISERROR(SEARCH("SNP",Q22)))</formula>
    </cfRule>
    <cfRule type="containsText" dxfId="148" priority="242" operator="containsText" text="Labour">
      <formula>NOT(ISERROR(SEARCH("Labour",Q22)))</formula>
    </cfRule>
  </conditionalFormatting>
  <conditionalFormatting sqref="Q40:AB40">
    <cfRule type="top10" dxfId="147" priority="234" rank="1"/>
  </conditionalFormatting>
  <conditionalFormatting sqref="Q41:AB41">
    <cfRule type="top10" dxfId="146" priority="233" rank="1"/>
  </conditionalFormatting>
  <conditionalFormatting sqref="Q42:AB42">
    <cfRule type="top10" dxfId="145" priority="232" rank="1"/>
  </conditionalFormatting>
  <conditionalFormatting sqref="Q43:AB43">
    <cfRule type="top10" dxfId="144" priority="231" rank="1"/>
  </conditionalFormatting>
  <conditionalFormatting sqref="Q44:AB44">
    <cfRule type="top10" dxfId="143" priority="230" rank="1"/>
  </conditionalFormatting>
  <conditionalFormatting sqref="Q45:AB45">
    <cfRule type="top10" dxfId="142" priority="229" rank="1"/>
  </conditionalFormatting>
  <conditionalFormatting sqref="Q46:AB46">
    <cfRule type="top10" dxfId="141" priority="228" rank="1"/>
  </conditionalFormatting>
  <conditionalFormatting sqref="C39:N39">
    <cfRule type="containsText" dxfId="140" priority="204" operator="containsText" text="Family">
      <formula>NOT(ISERROR(SEARCH("Family",C39)))</formula>
    </cfRule>
    <cfRule type="containsText" dxfId="139" priority="205" operator="containsText" text="Alba">
      <formula>NOT(ISERROR(SEARCH("Alba",C39)))</formula>
    </cfRule>
    <cfRule type="containsText" dxfId="138" priority="206" operator="containsText" text="Ind">
      <formula>NOT(ISERROR(SEARCH("Ind",C39)))</formula>
    </cfRule>
    <cfRule type="containsText" dxfId="137" priority="207" operator="containsText" text="Lib Dem">
      <formula>NOT(ISERROR(SEARCH("Lib Dem",C39)))</formula>
    </cfRule>
    <cfRule type="containsText" dxfId="136" priority="208" operator="containsText" text="Green">
      <formula>NOT(ISERROR(SEARCH("Green",C39)))</formula>
    </cfRule>
    <cfRule type="containsText" dxfId="135" priority="209" operator="containsText" text="Conservative">
      <formula>NOT(ISERROR(SEARCH("Conservative",C39)))</formula>
    </cfRule>
    <cfRule type="containsText" dxfId="134" priority="210" operator="containsText" text="SNP">
      <formula>NOT(ISERROR(SEARCH("SNP",C39)))</formula>
    </cfRule>
    <cfRule type="containsText" dxfId="133" priority="211" operator="containsText" text="Labour">
      <formula>NOT(ISERROR(SEARCH("Labour",C39)))</formula>
    </cfRule>
  </conditionalFormatting>
  <conditionalFormatting sqref="Q39:AA39">
    <cfRule type="containsText" dxfId="132" priority="196" operator="containsText" text="Family">
      <formula>NOT(ISERROR(SEARCH("Family",Q39)))</formula>
    </cfRule>
    <cfRule type="containsText" dxfId="131" priority="197" operator="containsText" text="Alba">
      <formula>NOT(ISERROR(SEARCH("Alba",Q39)))</formula>
    </cfRule>
    <cfRule type="containsText" dxfId="130" priority="198" operator="containsText" text="Ind">
      <formula>NOT(ISERROR(SEARCH("Ind",Q39)))</formula>
    </cfRule>
    <cfRule type="containsText" dxfId="129" priority="199" operator="containsText" text="Lib Dem">
      <formula>NOT(ISERROR(SEARCH("Lib Dem",Q39)))</formula>
    </cfRule>
    <cfRule type="containsText" dxfId="128" priority="200" operator="containsText" text="Green">
      <formula>NOT(ISERROR(SEARCH("Green",Q39)))</formula>
    </cfRule>
    <cfRule type="containsText" dxfId="127" priority="201" operator="containsText" text="Conservative">
      <formula>NOT(ISERROR(SEARCH("Conservative",Q39)))</formula>
    </cfRule>
    <cfRule type="containsText" dxfId="126" priority="202" operator="containsText" text="SNP">
      <formula>NOT(ISERROR(SEARCH("SNP",Q39)))</formula>
    </cfRule>
    <cfRule type="containsText" dxfId="125" priority="203" operator="containsText" text="Labour">
      <formula>NOT(ISERROR(SEARCH("Labour",Q39)))</formula>
    </cfRule>
  </conditionalFormatting>
  <conditionalFormatting sqref="Q52:AB52">
    <cfRule type="top10" dxfId="124" priority="195" rank="1"/>
  </conditionalFormatting>
  <conditionalFormatting sqref="Q53:AB53">
    <cfRule type="top10" dxfId="123" priority="194" rank="1"/>
  </conditionalFormatting>
  <conditionalFormatting sqref="Q54:AB54">
    <cfRule type="top10" dxfId="122" priority="193" rank="1"/>
  </conditionalFormatting>
  <conditionalFormatting sqref="Q55:AB55">
    <cfRule type="top10" dxfId="121" priority="192" rank="1"/>
  </conditionalFormatting>
  <conditionalFormatting sqref="Q56:AB56">
    <cfRule type="top10" dxfId="120" priority="191" rank="1"/>
  </conditionalFormatting>
  <conditionalFormatting sqref="Q57:AB57">
    <cfRule type="top10" dxfId="119" priority="190" rank="1"/>
  </conditionalFormatting>
  <conditionalFormatting sqref="Q58:AB58">
    <cfRule type="top10" dxfId="118" priority="189" rank="1"/>
  </conditionalFormatting>
  <conditionalFormatting sqref="Q59:AB59">
    <cfRule type="top10" dxfId="117" priority="188" rank="1"/>
  </conditionalFormatting>
  <conditionalFormatting sqref="Q60:AB60">
    <cfRule type="top10" dxfId="116" priority="187" rank="1"/>
  </conditionalFormatting>
  <conditionalFormatting sqref="Q61:AB61">
    <cfRule type="top10" dxfId="115" priority="186" rank="1"/>
  </conditionalFormatting>
  <conditionalFormatting sqref="Q62:AB62">
    <cfRule type="top10" dxfId="114" priority="185" rank="1"/>
  </conditionalFormatting>
  <conditionalFormatting sqref="C51:N51">
    <cfRule type="containsText" dxfId="113" priority="165" operator="containsText" text="Family">
      <formula>NOT(ISERROR(SEARCH("Family",C51)))</formula>
    </cfRule>
    <cfRule type="containsText" dxfId="112" priority="166" operator="containsText" text="Alba">
      <formula>NOT(ISERROR(SEARCH("Alba",C51)))</formula>
    </cfRule>
    <cfRule type="containsText" dxfId="111" priority="167" operator="containsText" text="Ind">
      <formula>NOT(ISERROR(SEARCH("Ind",C51)))</formula>
    </cfRule>
    <cfRule type="containsText" dxfId="110" priority="168" operator="containsText" text="Lib Dem">
      <formula>NOT(ISERROR(SEARCH("Lib Dem",C51)))</formula>
    </cfRule>
    <cfRule type="containsText" dxfId="109" priority="169" operator="containsText" text="Green">
      <formula>NOT(ISERROR(SEARCH("Green",C51)))</formula>
    </cfRule>
    <cfRule type="containsText" dxfId="108" priority="170" operator="containsText" text="Conservative">
      <formula>NOT(ISERROR(SEARCH("Conservative",C51)))</formula>
    </cfRule>
    <cfRule type="containsText" dxfId="107" priority="171" operator="containsText" text="SNP">
      <formula>NOT(ISERROR(SEARCH("SNP",C51)))</formula>
    </cfRule>
    <cfRule type="containsText" dxfId="106" priority="172" operator="containsText" text="Labour">
      <formula>NOT(ISERROR(SEARCH("Labour",C51)))</formula>
    </cfRule>
  </conditionalFormatting>
  <conditionalFormatting sqref="Q51:AA51">
    <cfRule type="containsText" dxfId="105" priority="157" operator="containsText" text="Family">
      <formula>NOT(ISERROR(SEARCH("Family",Q51)))</formula>
    </cfRule>
    <cfRule type="containsText" dxfId="104" priority="158" operator="containsText" text="Alba">
      <formula>NOT(ISERROR(SEARCH("Alba",Q51)))</formula>
    </cfRule>
    <cfRule type="containsText" dxfId="103" priority="159" operator="containsText" text="Ind">
      <formula>NOT(ISERROR(SEARCH("Ind",Q51)))</formula>
    </cfRule>
    <cfRule type="containsText" dxfId="102" priority="160" operator="containsText" text="Lib Dem">
      <formula>NOT(ISERROR(SEARCH("Lib Dem",Q51)))</formula>
    </cfRule>
    <cfRule type="containsText" dxfId="101" priority="161" operator="containsText" text="Green">
      <formula>NOT(ISERROR(SEARCH("Green",Q51)))</formula>
    </cfRule>
    <cfRule type="containsText" dxfId="100" priority="162" operator="containsText" text="Conservative">
      <formula>NOT(ISERROR(SEARCH("Conservative",Q51)))</formula>
    </cfRule>
    <cfRule type="containsText" dxfId="99" priority="163" operator="containsText" text="SNP">
      <formula>NOT(ISERROR(SEARCH("SNP",Q51)))</formula>
    </cfRule>
    <cfRule type="containsText" dxfId="98" priority="164" operator="containsText" text="Labour">
      <formula>NOT(ISERROR(SEARCH("Labour",Q51)))</formula>
    </cfRule>
  </conditionalFormatting>
  <conditionalFormatting sqref="Q68:AB68">
    <cfRule type="top10" dxfId="97" priority="156" rank="1"/>
  </conditionalFormatting>
  <conditionalFormatting sqref="Q69:AB69">
    <cfRule type="top10" dxfId="96" priority="155" rank="1"/>
  </conditionalFormatting>
  <conditionalFormatting sqref="Q70:AB70">
    <cfRule type="top10" dxfId="95" priority="154" rank="1"/>
  </conditionalFormatting>
  <conditionalFormatting sqref="Q71:AB71">
    <cfRule type="top10" dxfId="94" priority="153" rank="1"/>
  </conditionalFormatting>
  <conditionalFormatting sqref="Q72:AB72">
    <cfRule type="top10" dxfId="93" priority="152" rank="1"/>
  </conditionalFormatting>
  <conditionalFormatting sqref="Q73:AB73">
    <cfRule type="top10" dxfId="92" priority="151" rank="1"/>
  </conditionalFormatting>
  <conditionalFormatting sqref="Q74:AB74">
    <cfRule type="top10" dxfId="91" priority="150" rank="1"/>
  </conditionalFormatting>
  <conditionalFormatting sqref="C67:N67">
    <cfRule type="containsText" dxfId="90" priority="126" operator="containsText" text="Family">
      <formula>NOT(ISERROR(SEARCH("Family",C67)))</formula>
    </cfRule>
    <cfRule type="containsText" dxfId="89" priority="127" operator="containsText" text="Alba">
      <formula>NOT(ISERROR(SEARCH("Alba",C67)))</formula>
    </cfRule>
    <cfRule type="containsText" dxfId="88" priority="128" operator="containsText" text="Ind">
      <formula>NOT(ISERROR(SEARCH("Ind",C67)))</formula>
    </cfRule>
    <cfRule type="containsText" dxfId="87" priority="129" operator="containsText" text="Lib Dem">
      <formula>NOT(ISERROR(SEARCH("Lib Dem",C67)))</formula>
    </cfRule>
    <cfRule type="containsText" dxfId="86" priority="130" operator="containsText" text="Green">
      <formula>NOT(ISERROR(SEARCH("Green",C67)))</formula>
    </cfRule>
    <cfRule type="containsText" dxfId="85" priority="131" operator="containsText" text="Conservative">
      <formula>NOT(ISERROR(SEARCH("Conservative",C67)))</formula>
    </cfRule>
    <cfRule type="containsText" dxfId="84" priority="132" operator="containsText" text="SNP">
      <formula>NOT(ISERROR(SEARCH("SNP",C67)))</formula>
    </cfRule>
    <cfRule type="containsText" dxfId="83" priority="133" operator="containsText" text="Labour">
      <formula>NOT(ISERROR(SEARCH("Labour",C67)))</formula>
    </cfRule>
  </conditionalFormatting>
  <conditionalFormatting sqref="Q67:AA67">
    <cfRule type="containsText" dxfId="82" priority="118" operator="containsText" text="Family">
      <formula>NOT(ISERROR(SEARCH("Family",Q67)))</formula>
    </cfRule>
    <cfRule type="containsText" dxfId="81" priority="119" operator="containsText" text="Alba">
      <formula>NOT(ISERROR(SEARCH("Alba",Q67)))</formula>
    </cfRule>
    <cfRule type="containsText" dxfId="80" priority="120" operator="containsText" text="Ind">
      <formula>NOT(ISERROR(SEARCH("Ind",Q67)))</formula>
    </cfRule>
    <cfRule type="containsText" dxfId="79" priority="121" operator="containsText" text="Lib Dem">
      <formula>NOT(ISERROR(SEARCH("Lib Dem",Q67)))</formula>
    </cfRule>
    <cfRule type="containsText" dxfId="78" priority="122" operator="containsText" text="Green">
      <formula>NOT(ISERROR(SEARCH("Green",Q67)))</formula>
    </cfRule>
    <cfRule type="containsText" dxfId="77" priority="123" operator="containsText" text="Conservative">
      <formula>NOT(ISERROR(SEARCH("Conservative",Q67)))</formula>
    </cfRule>
    <cfRule type="containsText" dxfId="76" priority="124" operator="containsText" text="SNP">
      <formula>NOT(ISERROR(SEARCH("SNP",Q67)))</formula>
    </cfRule>
    <cfRule type="containsText" dxfId="75" priority="125" operator="containsText" text="Labour">
      <formula>NOT(ISERROR(SEARCH("Labour",Q67)))</formula>
    </cfRule>
  </conditionalFormatting>
  <conditionalFormatting sqref="Q80:AB80">
    <cfRule type="top10" dxfId="74" priority="117" rank="1"/>
  </conditionalFormatting>
  <conditionalFormatting sqref="Q81:AB81">
    <cfRule type="top10" dxfId="73" priority="116" rank="1"/>
  </conditionalFormatting>
  <conditionalFormatting sqref="Q82:AB82">
    <cfRule type="top10" dxfId="72" priority="115" rank="1"/>
  </conditionalFormatting>
  <conditionalFormatting sqref="Q83:AB83">
    <cfRule type="top10" dxfId="71" priority="114" rank="1"/>
  </conditionalFormatting>
  <conditionalFormatting sqref="Q84:AB84">
    <cfRule type="top10" dxfId="70" priority="113" rank="1"/>
  </conditionalFormatting>
  <conditionalFormatting sqref="Q85:AB85">
    <cfRule type="top10" dxfId="69" priority="112" rank="1"/>
  </conditionalFormatting>
  <conditionalFormatting sqref="Q86:AB86">
    <cfRule type="top10" dxfId="68" priority="111" rank="1"/>
  </conditionalFormatting>
  <conditionalFormatting sqref="C79:N79">
    <cfRule type="containsText" dxfId="67" priority="87" operator="containsText" text="Family">
      <formula>NOT(ISERROR(SEARCH("Family",C79)))</formula>
    </cfRule>
    <cfRule type="containsText" dxfId="66" priority="88" operator="containsText" text="Alba">
      <formula>NOT(ISERROR(SEARCH("Alba",C79)))</formula>
    </cfRule>
    <cfRule type="containsText" dxfId="65" priority="89" operator="containsText" text="Ind">
      <formula>NOT(ISERROR(SEARCH("Ind",C79)))</formula>
    </cfRule>
    <cfRule type="containsText" dxfId="64" priority="90" operator="containsText" text="Lib Dem">
      <formula>NOT(ISERROR(SEARCH("Lib Dem",C79)))</formula>
    </cfRule>
    <cfRule type="containsText" dxfId="63" priority="91" operator="containsText" text="Green">
      <formula>NOT(ISERROR(SEARCH("Green",C79)))</formula>
    </cfRule>
    <cfRule type="containsText" dxfId="62" priority="92" operator="containsText" text="Conservative">
      <formula>NOT(ISERROR(SEARCH("Conservative",C79)))</formula>
    </cfRule>
    <cfRule type="containsText" dxfId="61" priority="93" operator="containsText" text="SNP">
      <formula>NOT(ISERROR(SEARCH("SNP",C79)))</formula>
    </cfRule>
    <cfRule type="containsText" dxfId="60" priority="94" operator="containsText" text="Labour">
      <formula>NOT(ISERROR(SEARCH("Labour",C79)))</formula>
    </cfRule>
  </conditionalFormatting>
  <conditionalFormatting sqref="Q79:AA79">
    <cfRule type="containsText" dxfId="59" priority="79" operator="containsText" text="Family">
      <formula>NOT(ISERROR(SEARCH("Family",Q79)))</formula>
    </cfRule>
    <cfRule type="containsText" dxfId="58" priority="80" operator="containsText" text="Alba">
      <formula>NOT(ISERROR(SEARCH("Alba",Q79)))</formula>
    </cfRule>
    <cfRule type="containsText" dxfId="57" priority="81" operator="containsText" text="Ind">
      <formula>NOT(ISERROR(SEARCH("Ind",Q79)))</formula>
    </cfRule>
    <cfRule type="containsText" dxfId="56" priority="82" operator="containsText" text="Lib Dem">
      <formula>NOT(ISERROR(SEARCH("Lib Dem",Q79)))</formula>
    </cfRule>
    <cfRule type="containsText" dxfId="55" priority="83" operator="containsText" text="Green">
      <formula>NOT(ISERROR(SEARCH("Green",Q79)))</formula>
    </cfRule>
    <cfRule type="containsText" dxfId="54" priority="84" operator="containsText" text="Conservative">
      <formula>NOT(ISERROR(SEARCH("Conservative",Q79)))</formula>
    </cfRule>
    <cfRule type="containsText" dxfId="53" priority="85" operator="containsText" text="SNP">
      <formula>NOT(ISERROR(SEARCH("SNP",Q79)))</formula>
    </cfRule>
    <cfRule type="containsText" dxfId="52" priority="86" operator="containsText" text="Labour">
      <formula>NOT(ISERROR(SEARCH("Labour",Q79)))</formula>
    </cfRule>
  </conditionalFormatting>
  <conditionalFormatting sqref="Q92:AB92">
    <cfRule type="top10" dxfId="51" priority="78" rank="1"/>
  </conditionalFormatting>
  <conditionalFormatting sqref="Q93:AB93">
    <cfRule type="top10" dxfId="50" priority="77" rank="1"/>
  </conditionalFormatting>
  <conditionalFormatting sqref="Q94:AB94">
    <cfRule type="top10" dxfId="49" priority="76" rank="1"/>
  </conditionalFormatting>
  <conditionalFormatting sqref="Q95:AB95">
    <cfRule type="top10" dxfId="48" priority="75" rank="1"/>
  </conditionalFormatting>
  <conditionalFormatting sqref="Q96:AB96">
    <cfRule type="top10" dxfId="47" priority="74" rank="1"/>
  </conditionalFormatting>
  <conditionalFormatting sqref="Q97:AB97">
    <cfRule type="top10" dxfId="46" priority="73" rank="1"/>
  </conditionalFormatting>
  <conditionalFormatting sqref="Q98:AB98">
    <cfRule type="top10" dxfId="45" priority="72" rank="1"/>
  </conditionalFormatting>
  <conditionalFormatting sqref="C91:N91">
    <cfRule type="containsText" dxfId="44" priority="48" operator="containsText" text="Family">
      <formula>NOT(ISERROR(SEARCH("Family",C91)))</formula>
    </cfRule>
    <cfRule type="containsText" dxfId="43" priority="49" operator="containsText" text="Alba">
      <formula>NOT(ISERROR(SEARCH("Alba",C91)))</formula>
    </cfRule>
    <cfRule type="containsText" dxfId="42" priority="50" operator="containsText" text="Ind">
      <formula>NOT(ISERROR(SEARCH("Ind",C91)))</formula>
    </cfRule>
    <cfRule type="containsText" dxfId="41" priority="51" operator="containsText" text="Lib Dem">
      <formula>NOT(ISERROR(SEARCH("Lib Dem",C91)))</formula>
    </cfRule>
    <cfRule type="containsText" dxfId="40" priority="52" operator="containsText" text="Green">
      <formula>NOT(ISERROR(SEARCH("Green",C91)))</formula>
    </cfRule>
    <cfRule type="containsText" dxfId="39" priority="53" operator="containsText" text="Conservative">
      <formula>NOT(ISERROR(SEARCH("Conservative",C91)))</formula>
    </cfRule>
    <cfRule type="containsText" dxfId="38" priority="54" operator="containsText" text="SNP">
      <formula>NOT(ISERROR(SEARCH("SNP",C91)))</formula>
    </cfRule>
    <cfRule type="containsText" dxfId="37" priority="55" operator="containsText" text="Labour">
      <formula>NOT(ISERROR(SEARCH("Labour",C91)))</formula>
    </cfRule>
  </conditionalFormatting>
  <conditionalFormatting sqref="Q91:AA91">
    <cfRule type="containsText" dxfId="36" priority="40" operator="containsText" text="Family">
      <formula>NOT(ISERROR(SEARCH("Family",Q91)))</formula>
    </cfRule>
    <cfRule type="containsText" dxfId="35" priority="41" operator="containsText" text="Alba">
      <formula>NOT(ISERROR(SEARCH("Alba",Q91)))</formula>
    </cfRule>
    <cfRule type="containsText" dxfId="34" priority="42" operator="containsText" text="Ind">
      <formula>NOT(ISERROR(SEARCH("Ind",Q91)))</formula>
    </cfRule>
    <cfRule type="containsText" dxfId="33" priority="43" operator="containsText" text="Lib Dem">
      <formula>NOT(ISERROR(SEARCH("Lib Dem",Q91)))</formula>
    </cfRule>
    <cfRule type="containsText" dxfId="32" priority="44" operator="containsText" text="Green">
      <formula>NOT(ISERROR(SEARCH("Green",Q91)))</formula>
    </cfRule>
    <cfRule type="containsText" dxfId="31" priority="45" operator="containsText" text="Conservative">
      <formula>NOT(ISERROR(SEARCH("Conservative",Q91)))</formula>
    </cfRule>
    <cfRule type="containsText" dxfId="30" priority="46" operator="containsText" text="SNP">
      <formula>NOT(ISERROR(SEARCH("SNP",Q91)))</formula>
    </cfRule>
    <cfRule type="containsText" dxfId="29" priority="47" operator="containsText" text="Labour">
      <formula>NOT(ISERROR(SEARCH("Labour",Q91)))</formula>
    </cfRule>
  </conditionalFormatting>
  <conditionalFormatting sqref="Q5:AB5">
    <cfRule type="top10" dxfId="28" priority="39" rank="1"/>
  </conditionalFormatting>
  <conditionalFormatting sqref="Q6:AB6">
    <cfRule type="top10" dxfId="27" priority="38" rank="1"/>
  </conditionalFormatting>
  <conditionalFormatting sqref="Q7:AB7">
    <cfRule type="top10" dxfId="26" priority="37" rank="1"/>
  </conditionalFormatting>
  <conditionalFormatting sqref="Q8:AB8">
    <cfRule type="top10" dxfId="25" priority="36" rank="1"/>
  </conditionalFormatting>
  <conditionalFormatting sqref="Q9:AB9">
    <cfRule type="top10" dxfId="24" priority="35" rank="1"/>
  </conditionalFormatting>
  <conditionalFormatting sqref="Q10:AB10">
    <cfRule type="top10" dxfId="23" priority="34" rank="1"/>
  </conditionalFormatting>
  <conditionalFormatting sqref="Q11:AB11">
    <cfRule type="top10" dxfId="22" priority="33" rank="1"/>
  </conditionalFormatting>
  <conditionalFormatting sqref="Q12:AB12">
    <cfRule type="top10" dxfId="21" priority="32" rank="1"/>
  </conditionalFormatting>
  <conditionalFormatting sqref="Q13:AB13">
    <cfRule type="top10" dxfId="20" priority="31" rank="1"/>
  </conditionalFormatting>
  <conditionalFormatting sqref="Q14:AB14">
    <cfRule type="top10" dxfId="19" priority="30" rank="1"/>
  </conditionalFormatting>
  <conditionalFormatting sqref="Q15:AB15">
    <cfRule type="top10" dxfId="18" priority="29" rank="1"/>
  </conditionalFormatting>
  <conditionalFormatting sqref="Q16:AB16">
    <cfRule type="top10" dxfId="17" priority="28" rank="1"/>
  </conditionalFormatting>
  <conditionalFormatting sqref="Q17:AB17">
    <cfRule type="top10" dxfId="16" priority="27" rank="1"/>
  </conditionalFormatting>
  <conditionalFormatting sqref="C4:N4">
    <cfRule type="containsText" dxfId="15" priority="9" operator="containsText" text="Family">
      <formula>NOT(ISERROR(SEARCH("Family",C4)))</formula>
    </cfRule>
    <cfRule type="containsText" dxfId="14" priority="10" operator="containsText" text="Alba">
      <formula>NOT(ISERROR(SEARCH("Alba",C4)))</formula>
    </cfRule>
    <cfRule type="containsText" dxfId="13" priority="11" operator="containsText" text="Ind">
      <formula>NOT(ISERROR(SEARCH("Ind",C4)))</formula>
    </cfRule>
    <cfRule type="containsText" dxfId="12" priority="12" operator="containsText" text="Lib Dem">
      <formula>NOT(ISERROR(SEARCH("Lib Dem",C4)))</formula>
    </cfRule>
    <cfRule type="containsText" dxfId="11" priority="13" operator="containsText" text="Green">
      <formula>NOT(ISERROR(SEARCH("Green",C4)))</formula>
    </cfRule>
    <cfRule type="containsText" dxfId="10" priority="14" operator="containsText" text="Conservative">
      <formula>NOT(ISERROR(SEARCH("Conservative",C4)))</formula>
    </cfRule>
    <cfRule type="containsText" dxfId="9" priority="15" operator="containsText" text="SNP">
      <formula>NOT(ISERROR(SEARCH("SNP",C4)))</formula>
    </cfRule>
    <cfRule type="containsText" dxfId="8" priority="16" operator="containsText" text="Labour">
      <formula>NOT(ISERROR(SEARCH("Labour",C4)))</formula>
    </cfRule>
  </conditionalFormatting>
  <conditionalFormatting sqref="Q4:AA4">
    <cfRule type="containsText" dxfId="7" priority="1" operator="containsText" text="Family">
      <formula>NOT(ISERROR(SEARCH("Family",Q4)))</formula>
    </cfRule>
    <cfRule type="containsText" dxfId="6" priority="2" operator="containsText" text="Alba">
      <formula>NOT(ISERROR(SEARCH("Alba",Q4)))</formula>
    </cfRule>
    <cfRule type="containsText" dxfId="5" priority="3" operator="containsText" text="Ind">
      <formula>NOT(ISERROR(SEARCH("Ind",Q4)))</formula>
    </cfRule>
    <cfRule type="containsText" dxfId="4" priority="4" operator="containsText" text="Lib Dem">
      <formula>NOT(ISERROR(SEARCH("Lib Dem",Q4)))</formula>
    </cfRule>
    <cfRule type="containsText" dxfId="3" priority="5" operator="containsText" text="Green">
      <formula>NOT(ISERROR(SEARCH("Green",Q4)))</formula>
    </cfRule>
    <cfRule type="containsText" dxfId="2" priority="6" operator="containsText" text="Conservative">
      <formula>NOT(ISERROR(SEARCH("Conservative",Q4)))</formula>
    </cfRule>
    <cfRule type="containsText" dxfId="1" priority="7" operator="containsText" text="SNP">
      <formula>NOT(ISERROR(SEARCH("SNP",Q4)))</formula>
    </cfRule>
    <cfRule type="containsText" dxfId="0" priority="8" operator="containsText" text="Labour">
      <formula>NOT(ISERROR(SEARCH("Labour",Q4)))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Transfers</vt:lpstr>
      <vt:lpstr>2nd Preferences</vt:lpstr>
      <vt:lpstr>Two-Candidate Preferred</vt:lpstr>
      <vt:lpstr>Polling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2022-05-10T20:47:37Z</dcterms:created>
  <dcterms:modified xsi:type="dcterms:W3CDTF">2022-08-03T18:45:18Z</dcterms:modified>
</cp:coreProperties>
</file>